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6405" windowHeight="8250" activeTab="2"/>
  </bookViews>
  <sheets>
    <sheet name="Series Inflacion" sheetId="2" r:id="rId1"/>
    <sheet name="EPF" sheetId="5" r:id="rId2"/>
    <sheet name="SERIE" sheetId="9" r:id="rId3"/>
    <sheet name="Hoja1" sheetId="10" r:id="rId4"/>
  </sheets>
  <calcPr calcId="125725"/>
</workbook>
</file>

<file path=xl/calcChain.xml><?xml version="1.0" encoding="utf-8"?>
<calcChain xmlns="http://schemas.openxmlformats.org/spreadsheetml/2006/main">
  <c r="F38" i="2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37"/>
  <c r="T10" i="9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U42"/>
  <c r="V42"/>
  <c r="W42"/>
  <c r="X42"/>
  <c r="U43"/>
  <c r="V43"/>
  <c r="W43"/>
  <c r="X43"/>
  <c r="U44"/>
  <c r="V44"/>
  <c r="W44"/>
  <c r="X44"/>
  <c r="U45"/>
  <c r="V45"/>
  <c r="W45"/>
  <c r="X45"/>
  <c r="U46"/>
  <c r="V46"/>
  <c r="W46"/>
  <c r="X46"/>
  <c r="U47"/>
  <c r="V47"/>
  <c r="W47"/>
  <c r="X47"/>
  <c r="U48"/>
  <c r="V48"/>
  <c r="W48"/>
  <c r="X48"/>
  <c r="U49"/>
  <c r="V49"/>
  <c r="W49"/>
  <c r="X49"/>
  <c r="U50"/>
  <c r="V50"/>
  <c r="W50"/>
  <c r="X50"/>
  <c r="U51"/>
  <c r="V51"/>
  <c r="W51"/>
  <c r="X51"/>
  <c r="U52"/>
  <c r="V52"/>
  <c r="W52"/>
  <c r="X52"/>
  <c r="U53"/>
  <c r="V53"/>
  <c r="W53"/>
  <c r="X53"/>
  <c r="U54"/>
  <c r="V54"/>
  <c r="W54"/>
  <c r="X54"/>
  <c r="U55"/>
  <c r="V55"/>
  <c r="W55"/>
  <c r="X55"/>
  <c r="U56"/>
  <c r="V56"/>
  <c r="W56"/>
  <c r="X56"/>
  <c r="U57"/>
  <c r="V57"/>
  <c r="W57"/>
  <c r="X57"/>
  <c r="U58"/>
  <c r="V58"/>
  <c r="W58"/>
  <c r="X58"/>
  <c r="U59"/>
  <c r="V59"/>
  <c r="W59"/>
  <c r="X59"/>
  <c r="U40"/>
  <c r="V40"/>
  <c r="W40"/>
  <c r="X40"/>
  <c r="U41"/>
  <c r="V41"/>
  <c r="W41"/>
  <c r="X41"/>
  <c r="D42"/>
  <c r="E42"/>
  <c r="F42"/>
  <c r="G42"/>
  <c r="H42"/>
  <c r="D43"/>
  <c r="E43"/>
  <c r="F43"/>
  <c r="G43"/>
  <c r="H43"/>
  <c r="D44"/>
  <c r="E44"/>
  <c r="F44"/>
  <c r="G44"/>
  <c r="H44"/>
  <c r="D45"/>
  <c r="E45"/>
  <c r="F45"/>
  <c r="G45"/>
  <c r="H45"/>
  <c r="D46"/>
  <c r="E46"/>
  <c r="F46"/>
  <c r="G46"/>
  <c r="H46"/>
  <c r="D47"/>
  <c r="E47"/>
  <c r="F47"/>
  <c r="G47"/>
  <c r="H47"/>
  <c r="D48"/>
  <c r="E48"/>
  <c r="F48"/>
  <c r="G48"/>
  <c r="H48"/>
  <c r="D49"/>
  <c r="E49"/>
  <c r="F49"/>
  <c r="G49"/>
  <c r="H49"/>
  <c r="D50"/>
  <c r="E50"/>
  <c r="F50"/>
  <c r="G50"/>
  <c r="H50"/>
  <c r="D51"/>
  <c r="E51"/>
  <c r="F51"/>
  <c r="G51"/>
  <c r="H51"/>
  <c r="D52"/>
  <c r="E52"/>
  <c r="F52"/>
  <c r="G52"/>
  <c r="H52"/>
  <c r="D53"/>
  <c r="E53"/>
  <c r="F53"/>
  <c r="G53"/>
  <c r="H53"/>
  <c r="D54"/>
  <c r="E54"/>
  <c r="F54"/>
  <c r="G54"/>
  <c r="H54"/>
  <c r="D55"/>
  <c r="E55"/>
  <c r="F55"/>
  <c r="G55"/>
  <c r="H55"/>
  <c r="D56"/>
  <c r="E56"/>
  <c r="F56"/>
  <c r="G56"/>
  <c r="H56"/>
  <c r="D57"/>
  <c r="E57"/>
  <c r="F57"/>
  <c r="G57"/>
  <c r="H57"/>
  <c r="D58"/>
  <c r="E58"/>
  <c r="F58"/>
  <c r="G58"/>
  <c r="H58"/>
  <c r="D59"/>
  <c r="E59"/>
  <c r="F59"/>
  <c r="G59"/>
  <c r="H59"/>
  <c r="E40"/>
  <c r="F40"/>
  <c r="G40"/>
  <c r="H40"/>
  <c r="E41"/>
  <c r="F41"/>
  <c r="G41"/>
  <c r="H41"/>
  <c r="D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51"/>
  <c r="M51"/>
  <c r="N51"/>
  <c r="O51"/>
  <c r="P51"/>
  <c r="L52"/>
  <c r="M52"/>
  <c r="N52"/>
  <c r="O52"/>
  <c r="P52"/>
  <c r="L53"/>
  <c r="M53"/>
  <c r="N53"/>
  <c r="O53"/>
  <c r="P53"/>
  <c r="L54"/>
  <c r="M54"/>
  <c r="N54"/>
  <c r="O54"/>
  <c r="P54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M40"/>
  <c r="N40"/>
  <c r="O40"/>
  <c r="P40"/>
  <c r="M41"/>
  <c r="N41"/>
  <c r="O41"/>
  <c r="P41"/>
  <c r="L41"/>
  <c r="L40"/>
  <c r="F8" i="2"/>
  <c r="C8"/>
  <c r="E17" i="9" l="1"/>
  <c r="E29"/>
  <c r="F37" i="2"/>
  <c r="F36"/>
  <c r="F35"/>
  <c r="E37" i="9" s="1"/>
  <c r="F34" i="2"/>
  <c r="F33"/>
  <c r="F32"/>
  <c r="F31"/>
  <c r="E33" i="9" s="1"/>
  <c r="F30" i="2"/>
  <c r="F29"/>
  <c r="F28"/>
  <c r="F27"/>
  <c r="F26"/>
  <c r="F25"/>
  <c r="F24"/>
  <c r="F23"/>
  <c r="E25" i="9" s="1"/>
  <c r="F22" i="2"/>
  <c r="F21"/>
  <c r="F20"/>
  <c r="F19"/>
  <c r="E21" i="9" s="1"/>
  <c r="F18" i="2"/>
  <c r="F17"/>
  <c r="F16"/>
  <c r="F15"/>
  <c r="F14"/>
  <c r="F13"/>
  <c r="F12"/>
  <c r="F11"/>
  <c r="E13" i="9" s="1"/>
  <c r="F10" i="2"/>
  <c r="F9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D40" i="9" l="1"/>
  <c r="G15"/>
  <c r="E15"/>
  <c r="D15"/>
  <c r="H15"/>
  <c r="G19"/>
  <c r="H19"/>
  <c r="E19"/>
  <c r="D19"/>
  <c r="G23"/>
  <c r="H23"/>
  <c r="E23"/>
  <c r="D23"/>
  <c r="G27"/>
  <c r="D27"/>
  <c r="H27"/>
  <c r="E27"/>
  <c r="G31"/>
  <c r="E31"/>
  <c r="D31"/>
  <c r="H31"/>
  <c r="G35"/>
  <c r="H35"/>
  <c r="E35"/>
  <c r="D35"/>
  <c r="G39"/>
  <c r="H39"/>
  <c r="E39"/>
  <c r="D39"/>
  <c r="D10"/>
  <c r="E10"/>
  <c r="D14"/>
  <c r="E14"/>
  <c r="D18"/>
  <c r="E18"/>
  <c r="D22"/>
  <c r="E22"/>
  <c r="D26"/>
  <c r="E26"/>
  <c r="D30"/>
  <c r="E30"/>
  <c r="D34"/>
  <c r="E34"/>
  <c r="D38"/>
  <c r="E38"/>
  <c r="F12"/>
  <c r="G12"/>
  <c r="D12"/>
  <c r="H12"/>
  <c r="F16"/>
  <c r="H16"/>
  <c r="G16"/>
  <c r="D16"/>
  <c r="F20"/>
  <c r="H20"/>
  <c r="G20"/>
  <c r="D20"/>
  <c r="F24"/>
  <c r="D24"/>
  <c r="H24"/>
  <c r="G24"/>
  <c r="F28"/>
  <c r="G28"/>
  <c r="D28"/>
  <c r="H28"/>
  <c r="F32"/>
  <c r="H32"/>
  <c r="G32"/>
  <c r="D32"/>
  <c r="F36"/>
  <c r="H36"/>
  <c r="G36"/>
  <c r="D36"/>
  <c r="G11"/>
  <c r="D11"/>
  <c r="H11"/>
  <c r="E11"/>
  <c r="F37"/>
  <c r="F33"/>
  <c r="F25"/>
  <c r="F21"/>
  <c r="F17"/>
  <c r="G37"/>
  <c r="F34"/>
  <c r="G33"/>
  <c r="F30"/>
  <c r="F26"/>
  <c r="G21"/>
  <c r="F18"/>
  <c r="G17"/>
  <c r="F14"/>
  <c r="G13"/>
  <c r="F10"/>
  <c r="F39"/>
  <c r="G38"/>
  <c r="H37"/>
  <c r="D37"/>
  <c r="E36"/>
  <c r="F35"/>
  <c r="G34"/>
  <c r="H33"/>
  <c r="D33"/>
  <c r="E32"/>
  <c r="F31"/>
  <c r="G30"/>
  <c r="H29"/>
  <c r="D29"/>
  <c r="E28"/>
  <c r="F27"/>
  <c r="G26"/>
  <c r="H25"/>
  <c r="D25"/>
  <c r="E24"/>
  <c r="F23"/>
  <c r="G22"/>
  <c r="H21"/>
  <c r="D21"/>
  <c r="E20"/>
  <c r="F19"/>
  <c r="G18"/>
  <c r="H17"/>
  <c r="D17"/>
  <c r="E16"/>
  <c r="F15"/>
  <c r="G14"/>
  <c r="H13"/>
  <c r="D13"/>
  <c r="E12"/>
  <c r="F11"/>
  <c r="G10"/>
  <c r="F29"/>
  <c r="F13"/>
  <c r="F38"/>
  <c r="G29"/>
  <c r="G25"/>
  <c r="F22"/>
  <c r="H38"/>
  <c r="H34"/>
  <c r="H30"/>
  <c r="H26"/>
  <c r="H22"/>
  <c r="H18"/>
  <c r="H14"/>
  <c r="H10"/>
  <c r="S95" i="5"/>
  <c r="S92"/>
  <c r="S70"/>
  <c r="S69"/>
  <c r="L68" s="1"/>
  <c r="T95"/>
  <c r="U94"/>
  <c r="U93"/>
  <c r="T92"/>
  <c r="U91"/>
  <c r="U90"/>
  <c r="T86"/>
  <c r="S86"/>
  <c r="T83"/>
  <c r="S83"/>
  <c r="U85"/>
  <c r="U84"/>
  <c r="U86" s="1"/>
  <c r="U82"/>
  <c r="U81"/>
  <c r="R69"/>
  <c r="R70"/>
  <c r="O39" i="9" l="1"/>
  <c r="W39" s="1"/>
  <c r="S75" i="5"/>
  <c r="O29" i="9"/>
  <c r="W29" s="1"/>
  <c r="M33"/>
  <c r="U33" s="1"/>
  <c r="N23"/>
  <c r="V23" s="1"/>
  <c r="L92" i="5"/>
  <c r="M92"/>
  <c r="L69"/>
  <c r="N93" s="1"/>
  <c r="T75"/>
  <c r="T74"/>
  <c r="N92"/>
  <c r="J92"/>
  <c r="K92"/>
  <c r="U95"/>
  <c r="U92"/>
  <c r="K69"/>
  <c r="S74"/>
  <c r="K68"/>
  <c r="U83"/>
  <c r="Q69"/>
  <c r="Q70"/>
  <c r="U60"/>
  <c r="U61"/>
  <c r="M25" i="9" l="1"/>
  <c r="U25" s="1"/>
  <c r="M19"/>
  <c r="U19" s="1"/>
  <c r="O33"/>
  <c r="W33" s="1"/>
  <c r="M39"/>
  <c r="U39" s="1"/>
  <c r="O13"/>
  <c r="W13" s="1"/>
  <c r="L29"/>
  <c r="N19"/>
  <c r="V19" s="1"/>
  <c r="L13"/>
  <c r="L19"/>
  <c r="M13"/>
  <c r="U13" s="1"/>
  <c r="M29"/>
  <c r="U29" s="1"/>
  <c r="M23"/>
  <c r="U23" s="1"/>
  <c r="M27"/>
  <c r="U27" s="1"/>
  <c r="O23"/>
  <c r="W23" s="1"/>
  <c r="N13"/>
  <c r="V13" s="1"/>
  <c r="P13"/>
  <c r="X13" s="1"/>
  <c r="N27"/>
  <c r="V27" s="1"/>
  <c r="M93" i="5"/>
  <c r="L93"/>
  <c r="L94" s="1"/>
  <c r="K93"/>
  <c r="K94" s="1"/>
  <c r="N39" i="9"/>
  <c r="V39" s="1"/>
  <c r="P19"/>
  <c r="X19" s="1"/>
  <c r="L23"/>
  <c r="L39"/>
  <c r="N33"/>
  <c r="V33" s="1"/>
  <c r="O19"/>
  <c r="W19" s="1"/>
  <c r="P23"/>
  <c r="X23" s="1"/>
  <c r="P33"/>
  <c r="X33" s="1"/>
  <c r="P39"/>
  <c r="X39" s="1"/>
  <c r="L33"/>
  <c r="O25"/>
  <c r="W25" s="1"/>
  <c r="N25"/>
  <c r="V25" s="1"/>
  <c r="P25"/>
  <c r="X25" s="1"/>
  <c r="O27"/>
  <c r="W27" s="1"/>
  <c r="L27"/>
  <c r="N29"/>
  <c r="V29" s="1"/>
  <c r="P29"/>
  <c r="X29" s="1"/>
  <c r="M94" i="5"/>
  <c r="L25" i="9"/>
  <c r="P27"/>
  <c r="X27" s="1"/>
  <c r="N15"/>
  <c r="V15" s="1"/>
  <c r="P15"/>
  <c r="X15" s="1"/>
  <c r="O15"/>
  <c r="W15" s="1"/>
  <c r="L15"/>
  <c r="M15"/>
  <c r="U15" s="1"/>
  <c r="L17"/>
  <c r="M17"/>
  <c r="U17" s="1"/>
  <c r="N17"/>
  <c r="V17" s="1"/>
  <c r="P17"/>
  <c r="X17" s="1"/>
  <c r="O17"/>
  <c r="W17" s="1"/>
  <c r="M12"/>
  <c r="U12" s="1"/>
  <c r="N12"/>
  <c r="V12" s="1"/>
  <c r="P12"/>
  <c r="X12" s="1"/>
  <c r="L12"/>
  <c r="O12"/>
  <c r="W12" s="1"/>
  <c r="M28"/>
  <c r="U28" s="1"/>
  <c r="N28"/>
  <c r="V28" s="1"/>
  <c r="P28"/>
  <c r="X28" s="1"/>
  <c r="L28"/>
  <c r="O28"/>
  <c r="W28" s="1"/>
  <c r="O34"/>
  <c r="W34" s="1"/>
  <c r="P34"/>
  <c r="X34" s="1"/>
  <c r="M34"/>
  <c r="U34" s="1"/>
  <c r="L34"/>
  <c r="N34"/>
  <c r="V34" s="1"/>
  <c r="O18"/>
  <c r="W18" s="1"/>
  <c r="P18"/>
  <c r="X18" s="1"/>
  <c r="M18"/>
  <c r="U18" s="1"/>
  <c r="L18"/>
  <c r="N18"/>
  <c r="V18" s="1"/>
  <c r="N35"/>
  <c r="V35" s="1"/>
  <c r="P35"/>
  <c r="X35" s="1"/>
  <c r="O35"/>
  <c r="W35" s="1"/>
  <c r="L35"/>
  <c r="M35"/>
  <c r="U35" s="1"/>
  <c r="L37"/>
  <c r="M37"/>
  <c r="U37" s="1"/>
  <c r="N37"/>
  <c r="V37" s="1"/>
  <c r="O37"/>
  <c r="W37" s="1"/>
  <c r="P37"/>
  <c r="X37" s="1"/>
  <c r="M16"/>
  <c r="U16" s="1"/>
  <c r="O16"/>
  <c r="W16" s="1"/>
  <c r="L16"/>
  <c r="N16"/>
  <c r="V16" s="1"/>
  <c r="P16"/>
  <c r="X16" s="1"/>
  <c r="M32"/>
  <c r="U32" s="1"/>
  <c r="O32"/>
  <c r="W32" s="1"/>
  <c r="P32"/>
  <c r="X32" s="1"/>
  <c r="N32"/>
  <c r="V32" s="1"/>
  <c r="L32"/>
  <c r="O38"/>
  <c r="W38" s="1"/>
  <c r="P38"/>
  <c r="X38" s="1"/>
  <c r="M38"/>
  <c r="U38" s="1"/>
  <c r="L38"/>
  <c r="N38"/>
  <c r="V38" s="1"/>
  <c r="O22"/>
  <c r="W22" s="1"/>
  <c r="P22"/>
  <c r="X22" s="1"/>
  <c r="M22"/>
  <c r="U22" s="1"/>
  <c r="L22"/>
  <c r="N22"/>
  <c r="V22" s="1"/>
  <c r="L21"/>
  <c r="M21"/>
  <c r="U21" s="1"/>
  <c r="N21"/>
  <c r="V21" s="1"/>
  <c r="O21"/>
  <c r="W21" s="1"/>
  <c r="P21"/>
  <c r="X21" s="1"/>
  <c r="N11"/>
  <c r="V11" s="1"/>
  <c r="O11"/>
  <c r="W11" s="1"/>
  <c r="L11"/>
  <c r="P11"/>
  <c r="X11" s="1"/>
  <c r="M11"/>
  <c r="U11" s="1"/>
  <c r="M36"/>
  <c r="U36" s="1"/>
  <c r="N36"/>
  <c r="V36" s="1"/>
  <c r="L36"/>
  <c r="O36"/>
  <c r="W36" s="1"/>
  <c r="P36"/>
  <c r="X36" s="1"/>
  <c r="M20"/>
  <c r="U20" s="1"/>
  <c r="L20"/>
  <c r="O20"/>
  <c r="W20" s="1"/>
  <c r="P20"/>
  <c r="X20" s="1"/>
  <c r="N20"/>
  <c r="V20" s="1"/>
  <c r="O26"/>
  <c r="W26" s="1"/>
  <c r="L26"/>
  <c r="P26"/>
  <c r="X26" s="1"/>
  <c r="M26"/>
  <c r="U26" s="1"/>
  <c r="N26"/>
  <c r="V26" s="1"/>
  <c r="O10"/>
  <c r="W10" s="1"/>
  <c r="L10"/>
  <c r="P10"/>
  <c r="X10" s="1"/>
  <c r="M10"/>
  <c r="U10" s="1"/>
  <c r="N10"/>
  <c r="V10" s="1"/>
  <c r="N31"/>
  <c r="V31" s="1"/>
  <c r="P31"/>
  <c r="X31" s="1"/>
  <c r="O31"/>
  <c r="W31" s="1"/>
  <c r="L31"/>
  <c r="M31"/>
  <c r="U31" s="1"/>
  <c r="M24"/>
  <c r="U24" s="1"/>
  <c r="O24"/>
  <c r="W24" s="1"/>
  <c r="N24"/>
  <c r="V24" s="1"/>
  <c r="P24"/>
  <c r="X24" s="1"/>
  <c r="L24"/>
  <c r="O30"/>
  <c r="W30" s="1"/>
  <c r="M30"/>
  <c r="U30" s="1"/>
  <c r="L30"/>
  <c r="P30"/>
  <c r="X30" s="1"/>
  <c r="N30"/>
  <c r="V30" s="1"/>
  <c r="O14"/>
  <c r="W14" s="1"/>
  <c r="M14"/>
  <c r="U14" s="1"/>
  <c r="L14"/>
  <c r="P14"/>
  <c r="X14" s="1"/>
  <c r="N14"/>
  <c r="V14" s="1"/>
  <c r="N94" i="5"/>
  <c r="J93"/>
  <c r="J94" s="1"/>
  <c r="J84"/>
  <c r="M84"/>
  <c r="K84"/>
  <c r="N84"/>
  <c r="L84"/>
  <c r="L83"/>
  <c r="K83"/>
  <c r="K85" s="1"/>
  <c r="J83"/>
  <c r="N83"/>
  <c r="M83"/>
  <c r="R74"/>
  <c r="R75"/>
  <c r="U62"/>
  <c r="J69"/>
  <c r="U63"/>
  <c r="U64"/>
  <c r="Q68"/>
  <c r="J68"/>
  <c r="Q77"/>
  <c r="I68"/>
  <c r="O54"/>
  <c r="N54"/>
  <c r="M54"/>
  <c r="L54"/>
  <c r="K54"/>
  <c r="O52"/>
  <c r="N52"/>
  <c r="M52"/>
  <c r="L52"/>
  <c r="K52"/>
  <c r="J52"/>
  <c r="O51"/>
  <c r="N51"/>
  <c r="M51"/>
  <c r="L51"/>
  <c r="K51"/>
  <c r="J51"/>
  <c r="O50"/>
  <c r="N50"/>
  <c r="M50"/>
  <c r="L50"/>
  <c r="K50"/>
  <c r="J50"/>
  <c r="O49"/>
  <c r="N49"/>
  <c r="M49"/>
  <c r="L49"/>
  <c r="K49"/>
  <c r="J49"/>
  <c r="O48"/>
  <c r="N48"/>
  <c r="M48"/>
  <c r="L48"/>
  <c r="K48"/>
  <c r="J48"/>
  <c r="O47"/>
  <c r="N47"/>
  <c r="M47"/>
  <c r="L47"/>
  <c r="K47"/>
  <c r="J47"/>
  <c r="O46"/>
  <c r="N46"/>
  <c r="M46"/>
  <c r="L46"/>
  <c r="K46"/>
  <c r="J46"/>
  <c r="O45"/>
  <c r="N45"/>
  <c r="M45"/>
  <c r="L45"/>
  <c r="K45"/>
  <c r="J45"/>
  <c r="O44"/>
  <c r="N44"/>
  <c r="N55" s="1"/>
  <c r="M44"/>
  <c r="M55" s="1"/>
  <c r="L44"/>
  <c r="K44"/>
  <c r="K55" s="1"/>
  <c r="J44"/>
  <c r="O34"/>
  <c r="N34"/>
  <c r="M34"/>
  <c r="L34"/>
  <c r="K34"/>
  <c r="J34"/>
  <c r="O33"/>
  <c r="N33"/>
  <c r="M33"/>
  <c r="L33"/>
  <c r="K33"/>
  <c r="J33"/>
  <c r="O32"/>
  <c r="N32"/>
  <c r="M32"/>
  <c r="L32"/>
  <c r="K32"/>
  <c r="J32"/>
  <c r="O31"/>
  <c r="N31"/>
  <c r="M31"/>
  <c r="L31"/>
  <c r="K31"/>
  <c r="J31"/>
  <c r="O30"/>
  <c r="N30"/>
  <c r="M30"/>
  <c r="L30"/>
  <c r="K30"/>
  <c r="J30"/>
  <c r="O29"/>
  <c r="N29"/>
  <c r="M29"/>
  <c r="L29"/>
  <c r="K29"/>
  <c r="J29"/>
  <c r="O28"/>
  <c r="N28"/>
  <c r="M28"/>
  <c r="L28"/>
  <c r="K28"/>
  <c r="J28"/>
  <c r="O27"/>
  <c r="N27"/>
  <c r="M27"/>
  <c r="L27"/>
  <c r="K27"/>
  <c r="J27"/>
  <c r="O26"/>
  <c r="N26"/>
  <c r="M26"/>
  <c r="L26"/>
  <c r="K26"/>
  <c r="J26"/>
  <c r="O16"/>
  <c r="N16"/>
  <c r="M16"/>
  <c r="L16"/>
  <c r="K16"/>
  <c r="J16"/>
  <c r="O15"/>
  <c r="N15"/>
  <c r="M15"/>
  <c r="L15"/>
  <c r="K15"/>
  <c r="J15"/>
  <c r="O14"/>
  <c r="N14"/>
  <c r="M14"/>
  <c r="L14"/>
  <c r="K14"/>
  <c r="J14"/>
  <c r="O13"/>
  <c r="N13"/>
  <c r="M13"/>
  <c r="L13"/>
  <c r="K13"/>
  <c r="J13"/>
  <c r="O12"/>
  <c r="N12"/>
  <c r="M12"/>
  <c r="L12"/>
  <c r="K12"/>
  <c r="J12"/>
  <c r="O11"/>
  <c r="N11"/>
  <c r="M11"/>
  <c r="L11"/>
  <c r="K11"/>
  <c r="J11"/>
  <c r="O10"/>
  <c r="N10"/>
  <c r="M10"/>
  <c r="L10"/>
  <c r="K10"/>
  <c r="J10"/>
  <c r="O9"/>
  <c r="N9"/>
  <c r="M9"/>
  <c r="L9"/>
  <c r="K9"/>
  <c r="J9"/>
  <c r="O8"/>
  <c r="O6" s="1"/>
  <c r="N8"/>
  <c r="M8"/>
  <c r="L8"/>
  <c r="K8"/>
  <c r="J8"/>
  <c r="O94" l="1"/>
  <c r="M85"/>
  <c r="N85"/>
  <c r="J85"/>
  <c r="L85"/>
  <c r="K24"/>
  <c r="O24"/>
  <c r="J43"/>
  <c r="O43"/>
  <c r="N43"/>
  <c r="M6"/>
  <c r="K6"/>
  <c r="J24"/>
  <c r="N24"/>
  <c r="L6"/>
  <c r="L62"/>
  <c r="J62"/>
  <c r="J6"/>
  <c r="M24"/>
  <c r="K43"/>
  <c r="U65"/>
  <c r="M62"/>
  <c r="N6"/>
  <c r="L24"/>
  <c r="M56"/>
  <c r="L63" s="1"/>
  <c r="L43"/>
  <c r="L55"/>
  <c r="K62" s="1"/>
  <c r="N56"/>
  <c r="M63" s="1"/>
  <c r="O55"/>
  <c r="N62" s="1"/>
  <c r="M43"/>
  <c r="O85" l="1"/>
  <c r="K56"/>
  <c r="O56"/>
  <c r="L56"/>
  <c r="F4" i="2"/>
  <c r="C4"/>
  <c r="J63" i="5" l="1"/>
  <c r="J64" s="1"/>
  <c r="K63"/>
  <c r="N63"/>
  <c r="M64"/>
  <c r="L64"/>
  <c r="K64" l="1"/>
  <c r="N64"/>
  <c r="O64" s="1"/>
</calcChain>
</file>

<file path=xl/comments1.xml><?xml version="1.0" encoding="utf-8"?>
<comments xmlns="http://schemas.openxmlformats.org/spreadsheetml/2006/main">
  <authors>
    <author>María Paz Arzola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María Paz Arzola:</t>
        </r>
        <r>
          <rPr>
            <sz val="9"/>
            <color indexed="81"/>
            <rFont val="Tahoma"/>
            <family val="2"/>
          </rPr>
          <t xml:space="preserve">
Obtenido del INE, SERIES MENSUALES BASE ANUAL 2009=100 por division.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María Paz Arzola:</t>
        </r>
        <r>
          <rPr>
            <sz val="9"/>
            <color indexed="81"/>
            <rFont val="Tahoma"/>
            <family val="2"/>
          </rPr>
          <t xml:space="preserve">
INE, ponderador categoría alimentos y bebidas no alcoholicas.</t>
        </r>
      </text>
    </comment>
  </commentList>
</comments>
</file>

<file path=xl/comments2.xml><?xml version="1.0" encoding="utf-8"?>
<comments xmlns="http://schemas.openxmlformats.org/spreadsheetml/2006/main">
  <authors>
    <author>María Paz Arzola</author>
  </authors>
  <commentList>
    <comment ref="P74" authorId="0">
      <text>
        <r>
          <rPr>
            <b/>
            <sz val="9"/>
            <color indexed="81"/>
            <rFont val="Tahoma"/>
            <family val="2"/>
          </rPr>
          <t>María Paz Arzola:</t>
        </r>
        <r>
          <rPr>
            <sz val="9"/>
            <color indexed="81"/>
            <rFont val="Tahoma"/>
            <family val="2"/>
          </rPr>
          <t xml:space="preserve">
Con estas líneas se determina en STATA el nuevo número de pobres.</t>
        </r>
      </text>
    </comment>
  </commentList>
</comments>
</file>

<file path=xl/sharedStrings.xml><?xml version="1.0" encoding="utf-8"?>
<sst xmlns="http://schemas.openxmlformats.org/spreadsheetml/2006/main" count="227" uniqueCount="69">
  <si>
    <t>IPC base 2008</t>
  </si>
  <si>
    <t>Alimentos (base 2008)</t>
  </si>
  <si>
    <t>IPC base 2009</t>
  </si>
  <si>
    <t>Total de Ciudades Capitales, Composicion del Gasto Promedio de los Hogares por Quintil de Ingreso Per Capita 2007, segú n productos EPF Nov 2006 - Oct 2007</t>
  </si>
  <si>
    <t>(en pesos de abril 2007)</t>
  </si>
  <si>
    <t>Total</t>
  </si>
  <si>
    <t>I</t>
  </si>
  <si>
    <t>II</t>
  </si>
  <si>
    <t>III</t>
  </si>
  <si>
    <t>IV</t>
  </si>
  <si>
    <t>V</t>
  </si>
  <si>
    <t>Alimentos y bebidas</t>
  </si>
  <si>
    <t>Vestuario y calzado</t>
  </si>
  <si>
    <t>Vivienda</t>
  </si>
  <si>
    <t>Muebles y Cuidados de la Casa</t>
  </si>
  <si>
    <t xml:space="preserve">Salud </t>
  </si>
  <si>
    <t>Transporte y Comunicaciones</t>
  </si>
  <si>
    <t>Recreación y Esparcimiento</t>
  </si>
  <si>
    <t>Enseñanza</t>
  </si>
  <si>
    <t>Otros bienes y servicios</t>
  </si>
  <si>
    <t>Gran Santiago, Composicion del Gasto Promedio de los Hogares por Quintil de Ingreso Per Capita 1997, según productos EPF Ago 1996 - Jul 1997</t>
  </si>
  <si>
    <t>Gran Santiago, Composicion del Gasto Promedio de los Hogares por Quintil de Ingreso Per Capita 2007, según productos EPF Nov 2006 - Oct 2007</t>
  </si>
  <si>
    <t>Otros (sin alimento)</t>
  </si>
  <si>
    <t>IPC (sin alimento)</t>
  </si>
  <si>
    <t>linea pobreza urbana</t>
  </si>
  <si>
    <t>linea pobreza rural</t>
  </si>
  <si>
    <t>zona urb</t>
  </si>
  <si>
    <t>zona rural</t>
  </si>
  <si>
    <t>hogares</t>
  </si>
  <si>
    <t>personas</t>
  </si>
  <si>
    <t>Aumento de la pobreza</t>
  </si>
  <si>
    <t>Cuánto aporta al costo de la vida el aumento del precio de los alimentos y el ipc</t>
  </si>
  <si>
    <t>Inflación</t>
  </si>
  <si>
    <t>(Pond*infl)</t>
  </si>
  <si>
    <t>brecha</t>
  </si>
  <si>
    <t>Resumen Participación en Gto.</t>
  </si>
  <si>
    <t>Otros</t>
  </si>
  <si>
    <t>Alimentos y Bebidas</t>
  </si>
  <si>
    <t>Fuente: Elaboración propia a partir de la EPF, Gasto Hogar del Gran Santiago por quintil.</t>
  </si>
  <si>
    <t>Estimacion</t>
  </si>
  <si>
    <t>CASEN</t>
  </si>
  <si>
    <t>Pobreza (N°)</t>
  </si>
  <si>
    <t>Infl. alimentos (INE)</t>
  </si>
  <si>
    <t>IPC</t>
  </si>
  <si>
    <t>Pond. alim (INE)</t>
  </si>
  <si>
    <t>Este es el OUTPUT de todo el cálculo Mayo</t>
  </si>
  <si>
    <t>by zona, sort: tab corte [if pco1==1] [w=expr]</t>
  </si>
  <si>
    <t>Alimentos y bebidas no alcohólicas (base 2009)</t>
  </si>
  <si>
    <t>*linea de mideplan</t>
  </si>
  <si>
    <r>
      <t xml:space="preserve">Este es el OUTPUT de todo el cálculo </t>
    </r>
    <r>
      <rPr>
        <b/>
        <sz val="11"/>
        <color theme="1"/>
        <rFont val="Calibri"/>
        <family val="2"/>
        <scheme val="minor"/>
      </rPr>
      <t>Julio</t>
    </r>
  </si>
  <si>
    <r>
      <t>Este es el OUTPUT de todo el cálculo</t>
    </r>
    <r>
      <rPr>
        <b/>
        <sz val="11"/>
        <color theme="1"/>
        <rFont val="Calibri"/>
        <family val="2"/>
        <scheme val="minor"/>
      </rPr>
      <t xml:space="preserve"> Julio</t>
    </r>
  </si>
  <si>
    <r>
      <t xml:space="preserve">Este es el OUTPUT de todo el cálculo </t>
    </r>
    <r>
      <rPr>
        <b/>
        <sz val="11"/>
        <color theme="1"/>
        <rFont val="Calibri"/>
        <family val="2"/>
        <scheme val="minor"/>
      </rPr>
      <t>Junio</t>
    </r>
  </si>
  <si>
    <t>Mes</t>
  </si>
  <si>
    <t>quintil 1</t>
  </si>
  <si>
    <t>quintil 2</t>
  </si>
  <si>
    <t>quintil 3</t>
  </si>
  <si>
    <t>quintil 4</t>
  </si>
  <si>
    <t>quintil 5</t>
  </si>
  <si>
    <t>IPC por quintil</t>
  </si>
  <si>
    <t>% Canasta</t>
  </si>
  <si>
    <t>Otros Bienes</t>
  </si>
  <si>
    <t>Inflación desde ene 2009</t>
  </si>
  <si>
    <t>Infl. alimentos desde ene 2009</t>
  </si>
  <si>
    <t>SERIE DE INFLACIÓN MENSUAL POR QUINTIL DE INGRESO</t>
  </si>
  <si>
    <t>IPC (INE)</t>
  </si>
  <si>
    <t>ponderador alimentos</t>
  </si>
  <si>
    <t>IPC_ali</t>
  </si>
  <si>
    <t>IPCs/ali</t>
  </si>
  <si>
    <t>LA INFLACIÓN DE LOS POBRES: SERIE DE INFLACIÓN (IPC) POR QUINTIL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</si>
</sst>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00%"/>
    <numFmt numFmtId="165" formatCode="0.0%"/>
    <numFmt numFmtId="166" formatCode="_-* #,##0_-;\-* #,##0_-;_-* &quot;-&quot;??_-;_-@_-"/>
    <numFmt numFmtId="167" formatCode="_-* #,##0.0_-;\-* #,##0.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double">
        <color indexed="9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4" fillId="22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>
      <alignment wrapText="1"/>
    </xf>
    <xf numFmtId="0" fontId="20" fillId="0" borderId="0"/>
  </cellStyleXfs>
  <cellXfs count="144">
    <xf numFmtId="0" fontId="0" fillId="0" borderId="0" xfId="0"/>
    <xf numFmtId="165" fontId="0" fillId="0" borderId="0" xfId="2" applyNumberFormat="1" applyFont="1"/>
    <xf numFmtId="17" fontId="0" fillId="0" borderId="0" xfId="0" applyNumberFormat="1"/>
    <xf numFmtId="0" fontId="2" fillId="0" borderId="0" xfId="0" applyFont="1" applyBorder="1"/>
    <xf numFmtId="0" fontId="0" fillId="0" borderId="0" xfId="0" applyBorder="1"/>
    <xf numFmtId="165" fontId="0" fillId="0" borderId="0" xfId="2" applyNumberFormat="1" applyFont="1" applyBorder="1"/>
    <xf numFmtId="0" fontId="0" fillId="0" borderId="0" xfId="0" applyFill="1" applyBorder="1"/>
    <xf numFmtId="10" fontId="0" fillId="0" borderId="0" xfId="2" applyNumberFormat="1" applyFont="1" applyBorder="1"/>
    <xf numFmtId="166" fontId="0" fillId="0" borderId="0" xfId="1" applyNumberFormat="1" applyFont="1"/>
    <xf numFmtId="9" fontId="0" fillId="0" borderId="0" xfId="2" applyFont="1"/>
    <xf numFmtId="166" fontId="0" fillId="0" borderId="0" xfId="0" applyNumberFormat="1"/>
    <xf numFmtId="0" fontId="0" fillId="23" borderId="0" xfId="0" applyFill="1"/>
    <xf numFmtId="0" fontId="0" fillId="23" borderId="0" xfId="0" applyFill="1" applyAlignment="1">
      <alignment horizontal="center"/>
    </xf>
    <xf numFmtId="9" fontId="0" fillId="23" borderId="0" xfId="2" applyFont="1" applyFill="1" applyAlignment="1">
      <alignment horizontal="center"/>
    </xf>
    <xf numFmtId="166" fontId="0" fillId="23" borderId="0" xfId="1" applyNumberFormat="1" applyFont="1" applyFill="1" applyAlignment="1">
      <alignment horizontal="center"/>
    </xf>
    <xf numFmtId="165" fontId="0" fillId="23" borderId="0" xfId="2" applyNumberFormat="1" applyFont="1" applyFill="1" applyAlignment="1">
      <alignment horizontal="center"/>
    </xf>
    <xf numFmtId="0" fontId="0" fillId="0" borderId="9" xfId="0" applyBorder="1"/>
    <xf numFmtId="0" fontId="0" fillId="23" borderId="9" xfId="0" applyFill="1" applyBorder="1"/>
    <xf numFmtId="165" fontId="0" fillId="0" borderId="0" xfId="0" applyNumberFormat="1"/>
    <xf numFmtId="10" fontId="0" fillId="0" borderId="0" xfId="2" applyNumberFormat="1" applyFont="1"/>
    <xf numFmtId="0" fontId="0" fillId="23" borderId="10" xfId="0" applyFill="1" applyBorder="1"/>
    <xf numFmtId="3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67" fontId="0" fillId="0" borderId="0" xfId="1" applyNumberFormat="1" applyFont="1"/>
    <xf numFmtId="10" fontId="0" fillId="0" borderId="0" xfId="2" applyNumberFormat="1" applyFont="1" applyAlignment="1">
      <alignment horizontal="center"/>
    </xf>
    <xf numFmtId="0" fontId="0" fillId="23" borderId="0" xfId="0" applyFill="1" applyBorder="1"/>
    <xf numFmtId="0" fontId="22" fillId="24" borderId="0" xfId="0" applyFont="1" applyFill="1"/>
    <xf numFmtId="0" fontId="0" fillId="24" borderId="0" xfId="0" applyFill="1"/>
    <xf numFmtId="166" fontId="0" fillId="23" borderId="0" xfId="1" applyNumberFormat="1" applyFont="1" applyFill="1"/>
    <xf numFmtId="0" fontId="2" fillId="23" borderId="9" xfId="0" applyFont="1" applyFill="1" applyBorder="1"/>
    <xf numFmtId="0" fontId="2" fillId="23" borderId="9" xfId="0" applyFont="1" applyFill="1" applyBorder="1" applyAlignment="1">
      <alignment horizontal="center"/>
    </xf>
    <xf numFmtId="0" fontId="2" fillId="23" borderId="0" xfId="0" applyFont="1" applyFill="1"/>
    <xf numFmtId="166" fontId="2" fillId="23" borderId="0" xfId="1" applyNumberFormat="1" applyFont="1" applyFill="1"/>
    <xf numFmtId="9" fontId="2" fillId="23" borderId="0" xfId="2" applyFont="1" applyFill="1" applyAlignment="1">
      <alignment horizontal="center"/>
    </xf>
    <xf numFmtId="166" fontId="0" fillId="23" borderId="9" xfId="1" applyNumberFormat="1" applyFont="1" applyFill="1" applyBorder="1"/>
    <xf numFmtId="165" fontId="0" fillId="23" borderId="9" xfId="2" applyNumberFormat="1" applyFont="1" applyFill="1" applyBorder="1" applyAlignment="1">
      <alignment horizontal="center"/>
    </xf>
    <xf numFmtId="0" fontId="21" fillId="23" borderId="0" xfId="0" applyFont="1" applyFill="1"/>
    <xf numFmtId="165" fontId="21" fillId="23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Fill="1" applyAlignment="1">
      <alignment horizontal="center"/>
    </xf>
    <xf numFmtId="0" fontId="2" fillId="0" borderId="9" xfId="0" applyFont="1" applyBorder="1"/>
    <xf numFmtId="17" fontId="2" fillId="0" borderId="9" xfId="0" applyNumberFormat="1" applyFont="1" applyBorder="1"/>
    <xf numFmtId="0" fontId="0" fillId="0" borderId="0" xfId="0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1" fillId="23" borderId="9" xfId="0" applyFont="1" applyFill="1" applyBorder="1" applyAlignment="1">
      <alignment horizontal="center" vertical="center" wrapText="1"/>
    </xf>
    <xf numFmtId="0" fontId="0" fillId="23" borderId="11" xfId="0" applyFill="1" applyBorder="1"/>
    <xf numFmtId="165" fontId="0" fillId="23" borderId="11" xfId="0" applyNumberFormat="1" applyFill="1" applyBorder="1" applyAlignment="1">
      <alignment horizontal="center"/>
    </xf>
    <xf numFmtId="165" fontId="0" fillId="23" borderId="9" xfId="0" applyNumberFormat="1" applyFill="1" applyBorder="1" applyAlignment="1">
      <alignment horizontal="center"/>
    </xf>
    <xf numFmtId="0" fontId="2" fillId="24" borderId="9" xfId="0" applyFont="1" applyFill="1" applyBorder="1" applyAlignment="1">
      <alignment horizontal="center"/>
    </xf>
    <xf numFmtId="0" fontId="26" fillId="0" borderId="0" xfId="0" applyFont="1"/>
    <xf numFmtId="9" fontId="26" fillId="0" borderId="0" xfId="0" applyNumberFormat="1" applyFont="1"/>
    <xf numFmtId="10" fontId="26" fillId="0" borderId="0" xfId="2" applyNumberFormat="1" applyFont="1"/>
    <xf numFmtId="165" fontId="2" fillId="23" borderId="9" xfId="2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25" fillId="23" borderId="18" xfId="0" applyFont="1" applyFill="1" applyBorder="1" applyAlignment="1">
      <alignment vertical="center"/>
    </xf>
    <xf numFmtId="0" fontId="0" fillId="23" borderId="20" xfId="0" applyFill="1" applyBorder="1"/>
    <xf numFmtId="165" fontId="0" fillId="23" borderId="0" xfId="2" applyNumberFormat="1" applyFont="1" applyFill="1" applyBorder="1" applyAlignment="1">
      <alignment horizontal="center"/>
    </xf>
    <xf numFmtId="0" fontId="0" fillId="23" borderId="18" xfId="0" applyFill="1" applyBorder="1"/>
    <xf numFmtId="165" fontId="0" fillId="23" borderId="0" xfId="0" applyNumberFormat="1" applyFill="1" applyBorder="1" applyAlignment="1">
      <alignment horizontal="center"/>
    </xf>
    <xf numFmtId="0" fontId="2" fillId="0" borderId="9" xfId="0" applyFont="1" applyFill="1" applyBorder="1"/>
    <xf numFmtId="0" fontId="2" fillId="24" borderId="9" xfId="0" applyFont="1" applyFill="1" applyBorder="1"/>
    <xf numFmtId="0" fontId="0" fillId="23" borderId="19" xfId="0" applyFill="1" applyBorder="1"/>
    <xf numFmtId="17" fontId="2" fillId="23" borderId="9" xfId="0" applyNumberFormat="1" applyFont="1" applyFill="1" applyBorder="1" applyAlignment="1">
      <alignment horizontal="center"/>
    </xf>
    <xf numFmtId="10" fontId="0" fillId="23" borderId="0" xfId="0" applyNumberFormat="1" applyFill="1" applyAlignment="1">
      <alignment horizontal="center"/>
    </xf>
    <xf numFmtId="10" fontId="0" fillId="23" borderId="9" xfId="0" applyNumberFormat="1" applyFill="1" applyBorder="1" applyAlignment="1">
      <alignment horizontal="center"/>
    </xf>
    <xf numFmtId="10" fontId="0" fillId="23" borderId="11" xfId="0" applyNumberFormat="1" applyFill="1" applyBorder="1" applyAlignment="1">
      <alignment horizontal="center"/>
    </xf>
    <xf numFmtId="0" fontId="19" fillId="0" borderId="0" xfId="0" applyFont="1" applyFill="1" applyAlignment="1">
      <alignment wrapText="1"/>
    </xf>
    <xf numFmtId="10" fontId="0" fillId="0" borderId="0" xfId="2" applyNumberFormat="1" applyFont="1" applyFill="1"/>
    <xf numFmtId="17" fontId="0" fillId="23" borderId="20" xfId="0" applyNumberFormat="1" applyFill="1" applyBorder="1"/>
    <xf numFmtId="164" fontId="21" fillId="0" borderId="0" xfId="2" quotePrefix="1" applyNumberFormat="1" applyFont="1"/>
    <xf numFmtId="0" fontId="0" fillId="23" borderId="26" xfId="0" applyFill="1" applyBorder="1"/>
    <xf numFmtId="0" fontId="0" fillId="23" borderId="27" xfId="0" applyFill="1" applyBorder="1"/>
    <xf numFmtId="0" fontId="0" fillId="23" borderId="20" xfId="0" applyFill="1" applyBorder="1" applyAlignment="1">
      <alignment vertical="center"/>
    </xf>
    <xf numFmtId="0" fontId="0" fillId="23" borderId="0" xfId="0" applyFill="1" applyBorder="1" applyAlignment="1">
      <alignment vertical="center"/>
    </xf>
    <xf numFmtId="0" fontId="0" fillId="23" borderId="21" xfId="0" applyFill="1" applyBorder="1"/>
    <xf numFmtId="0" fontId="0" fillId="0" borderId="17" xfId="0" applyFill="1" applyBorder="1"/>
    <xf numFmtId="165" fontId="0" fillId="23" borderId="26" xfId="2" applyNumberFormat="1" applyFont="1" applyFill="1" applyBorder="1" applyAlignment="1">
      <alignment horizontal="center"/>
    </xf>
    <xf numFmtId="165" fontId="0" fillId="23" borderId="21" xfId="0" applyNumberFormat="1" applyFill="1" applyBorder="1" applyAlignment="1">
      <alignment horizontal="center"/>
    </xf>
    <xf numFmtId="0" fontId="0" fillId="23" borderId="27" xfId="0" applyFill="1" applyBorder="1" applyAlignment="1">
      <alignment horizontal="center"/>
    </xf>
    <xf numFmtId="0" fontId="0" fillId="23" borderId="28" xfId="0" applyFill="1" applyBorder="1" applyAlignment="1">
      <alignment horizontal="center"/>
    </xf>
    <xf numFmtId="3" fontId="0" fillId="23" borderId="0" xfId="0" applyNumberFormat="1" applyFill="1" applyBorder="1" applyAlignment="1">
      <alignment horizontal="center" vertical="center"/>
    </xf>
    <xf numFmtId="3" fontId="0" fillId="23" borderId="0" xfId="0" applyNumberFormat="1" applyFill="1" applyBorder="1" applyAlignment="1">
      <alignment horizontal="center"/>
    </xf>
    <xf numFmtId="3" fontId="0" fillId="23" borderId="19" xfId="0" applyNumberFormat="1" applyFill="1" applyBorder="1" applyAlignment="1">
      <alignment horizontal="center"/>
    </xf>
    <xf numFmtId="3" fontId="0" fillId="23" borderId="9" xfId="0" applyNumberFormat="1" applyFill="1" applyBorder="1" applyAlignment="1">
      <alignment horizontal="center"/>
    </xf>
    <xf numFmtId="3" fontId="2" fillId="24" borderId="25" xfId="0" applyNumberFormat="1" applyFont="1" applyFill="1" applyBorder="1" applyAlignment="1">
      <alignment horizontal="center"/>
    </xf>
    <xf numFmtId="0" fontId="0" fillId="23" borderId="10" xfId="0" applyFill="1" applyBorder="1" applyAlignment="1">
      <alignment horizontal="center"/>
    </xf>
    <xf numFmtId="3" fontId="0" fillId="23" borderId="10" xfId="0" applyNumberFormat="1" applyFill="1" applyBorder="1" applyAlignment="1">
      <alignment horizontal="center"/>
    </xf>
    <xf numFmtId="3" fontId="2" fillId="24" borderId="22" xfId="0" applyNumberFormat="1" applyFont="1" applyFill="1" applyBorder="1" applyAlignment="1">
      <alignment horizontal="center"/>
    </xf>
    <xf numFmtId="17" fontId="2" fillId="0" borderId="12" xfId="0" applyNumberFormat="1" applyFont="1" applyBorder="1"/>
    <xf numFmtId="166" fontId="0" fillId="0" borderId="15" xfId="1" applyNumberFormat="1" applyFont="1" applyBorder="1"/>
    <xf numFmtId="166" fontId="0" fillId="0" borderId="13" xfId="1" applyNumberFormat="1" applyFont="1" applyBorder="1"/>
    <xf numFmtId="10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7" fontId="0" fillId="23" borderId="0" xfId="0" applyNumberFormat="1" applyFill="1" applyBorder="1"/>
    <xf numFmtId="10" fontId="0" fillId="0" borderId="0" xfId="0" applyNumberFormat="1"/>
    <xf numFmtId="0" fontId="25" fillId="0" borderId="0" xfId="0" applyFont="1"/>
    <xf numFmtId="10" fontId="0" fillId="23" borderId="0" xfId="0" applyNumberFormat="1" applyFill="1" applyBorder="1" applyAlignment="1">
      <alignment horizontal="center"/>
    </xf>
    <xf numFmtId="0" fontId="28" fillId="23" borderId="18" xfId="0" applyFont="1" applyFill="1" applyBorder="1" applyAlignment="1">
      <alignment vertical="center"/>
    </xf>
    <xf numFmtId="165" fontId="29" fillId="23" borderId="9" xfId="2" applyNumberFormat="1" applyFont="1" applyFill="1" applyBorder="1" applyAlignment="1">
      <alignment horizontal="center" vertical="center"/>
    </xf>
    <xf numFmtId="0" fontId="19" fillId="23" borderId="20" xfId="0" applyFont="1" applyFill="1" applyBorder="1"/>
    <xf numFmtId="165" fontId="19" fillId="23" borderId="0" xfId="2" applyNumberFormat="1" applyFont="1" applyFill="1" applyBorder="1" applyAlignment="1">
      <alignment horizontal="center"/>
    </xf>
    <xf numFmtId="0" fontId="19" fillId="23" borderId="18" xfId="0" applyFont="1" applyFill="1" applyBorder="1"/>
    <xf numFmtId="165" fontId="19" fillId="23" borderId="9" xfId="2" applyNumberFormat="1" applyFont="1" applyFill="1" applyBorder="1" applyAlignment="1">
      <alignment horizontal="center"/>
    </xf>
    <xf numFmtId="165" fontId="19" fillId="23" borderId="25" xfId="2" applyNumberFormat="1" applyFont="1" applyFill="1" applyBorder="1" applyAlignment="1">
      <alignment horizontal="center"/>
    </xf>
    <xf numFmtId="10" fontId="19" fillId="23" borderId="0" xfId="0" applyNumberFormat="1" applyFont="1" applyFill="1" applyBorder="1" applyAlignment="1">
      <alignment horizontal="center"/>
    </xf>
    <xf numFmtId="165" fontId="19" fillId="23" borderId="0" xfId="0" applyNumberFormat="1" applyFont="1" applyFill="1" applyBorder="1" applyAlignment="1">
      <alignment horizontal="center"/>
    </xf>
    <xf numFmtId="165" fontId="19" fillId="23" borderId="11" xfId="2" applyNumberFormat="1" applyFont="1" applyFill="1" applyBorder="1" applyAlignment="1">
      <alignment horizontal="center"/>
    </xf>
    <xf numFmtId="0" fontId="19" fillId="0" borderId="0" xfId="0" applyFont="1"/>
    <xf numFmtId="0" fontId="29" fillId="0" borderId="0" xfId="0" applyFont="1"/>
    <xf numFmtId="0" fontId="30" fillId="27" borderId="0" xfId="0" applyFont="1" applyFill="1"/>
    <xf numFmtId="0" fontId="31" fillId="27" borderId="0" xfId="0" applyFont="1" applyFill="1"/>
    <xf numFmtId="0" fontId="19" fillId="27" borderId="0" xfId="0" applyFont="1" applyFill="1"/>
    <xf numFmtId="165" fontId="0" fillId="0" borderId="15" xfId="2" applyNumberFormat="1" applyFont="1" applyBorder="1" applyAlignment="1">
      <alignment horizontal="center"/>
    </xf>
    <xf numFmtId="0" fontId="32" fillId="23" borderId="19" xfId="0" applyFont="1" applyFill="1" applyBorder="1"/>
    <xf numFmtId="17" fontId="33" fillId="29" borderId="30" xfId="46" applyNumberFormat="1" applyFont="1" applyFill="1" applyBorder="1" applyAlignment="1">
      <alignment horizontal="center" wrapText="1"/>
    </xf>
    <xf numFmtId="17" fontId="33" fillId="30" borderId="30" xfId="46" applyNumberFormat="1" applyFont="1" applyFill="1" applyBorder="1" applyAlignment="1">
      <alignment horizontal="center" wrapText="1"/>
    </xf>
    <xf numFmtId="2" fontId="0" fillId="23" borderId="19" xfId="0" applyNumberFormat="1" applyFill="1" applyBorder="1"/>
    <xf numFmtId="0" fontId="2" fillId="23" borderId="23" xfId="0" applyFont="1" applyFill="1" applyBorder="1" applyAlignment="1">
      <alignment horizontal="center" vertical="center"/>
    </xf>
    <xf numFmtId="0" fontId="2" fillId="23" borderId="24" xfId="0" applyFont="1" applyFill="1" applyBorder="1" applyAlignment="1">
      <alignment horizontal="center" vertical="center"/>
    </xf>
    <xf numFmtId="0" fontId="2" fillId="23" borderId="23" xfId="0" applyFont="1" applyFill="1" applyBorder="1" applyAlignment="1">
      <alignment horizontal="center" vertical="center" wrapText="1"/>
    </xf>
    <xf numFmtId="0" fontId="2" fillId="23" borderId="24" xfId="0" applyFont="1" applyFill="1" applyBorder="1" applyAlignment="1">
      <alignment horizontal="center" vertical="center" wrapText="1"/>
    </xf>
    <xf numFmtId="0" fontId="0" fillId="26" borderId="14" xfId="0" applyFill="1" applyBorder="1" applyAlignment="1">
      <alignment horizontal="center" vertical="center" textRotation="90" wrapText="1"/>
    </xf>
    <xf numFmtId="0" fontId="0" fillId="26" borderId="15" xfId="0" applyFill="1" applyBorder="1" applyAlignment="1">
      <alignment horizontal="center" vertical="center" textRotation="90" wrapText="1"/>
    </xf>
    <xf numFmtId="0" fontId="0" fillId="26" borderId="13" xfId="0" applyFill="1" applyBorder="1" applyAlignment="1">
      <alignment horizontal="center" vertical="center" textRotation="90" wrapText="1"/>
    </xf>
    <xf numFmtId="0" fontId="27" fillId="23" borderId="21" xfId="0" applyFont="1" applyFill="1" applyBorder="1" applyAlignment="1">
      <alignment horizontal="left" wrapText="1"/>
    </xf>
    <xf numFmtId="0" fontId="27" fillId="23" borderId="10" xfId="0" applyFont="1" applyFill="1" applyBorder="1" applyAlignment="1">
      <alignment horizontal="left" wrapText="1"/>
    </xf>
    <xf numFmtId="0" fontId="0" fillId="24" borderId="14" xfId="0" applyFill="1" applyBorder="1" applyAlignment="1">
      <alignment horizontal="center" vertical="center" textRotation="90" wrapText="1"/>
    </xf>
    <xf numFmtId="0" fontId="0" fillId="24" borderId="15" xfId="0" applyFill="1" applyBorder="1" applyAlignment="1">
      <alignment horizontal="center" vertical="center" textRotation="90" wrapText="1"/>
    </xf>
    <xf numFmtId="0" fontId="0" fillId="24" borderId="13" xfId="0" applyFill="1" applyBorder="1" applyAlignment="1">
      <alignment horizontal="center" vertical="center" textRotation="90" wrapText="1"/>
    </xf>
    <xf numFmtId="0" fontId="0" fillId="25" borderId="14" xfId="0" applyFill="1" applyBorder="1" applyAlignment="1">
      <alignment horizontal="center" vertical="center" textRotation="90" wrapText="1"/>
    </xf>
    <xf numFmtId="0" fontId="0" fillId="25" borderId="15" xfId="0" applyFill="1" applyBorder="1" applyAlignment="1">
      <alignment horizontal="center" vertical="center" textRotation="90" wrapText="1"/>
    </xf>
    <xf numFmtId="0" fontId="0" fillId="25" borderId="13" xfId="0" applyFill="1" applyBorder="1" applyAlignment="1">
      <alignment horizontal="center" vertical="center" textRotation="90" wrapText="1"/>
    </xf>
    <xf numFmtId="0" fontId="2" fillId="0" borderId="0" xfId="0" applyFont="1"/>
    <xf numFmtId="0" fontId="0" fillId="0" borderId="0" xfId="0" applyFont="1"/>
    <xf numFmtId="9" fontId="0" fillId="0" borderId="0" xfId="0" applyNumberFormat="1" applyFont="1"/>
    <xf numFmtId="0" fontId="2" fillId="28" borderId="29" xfId="0" applyFont="1" applyFill="1" applyBorder="1"/>
    <xf numFmtId="17" fontId="0" fillId="0" borderId="0" xfId="0" applyNumberFormat="1" applyFont="1" applyFill="1" applyBorder="1"/>
    <xf numFmtId="165" fontId="0" fillId="0" borderId="0" xfId="2" applyNumberFormat="1" applyFont="1" applyFill="1" applyBorder="1"/>
    <xf numFmtId="10" fontId="0" fillId="0" borderId="0" xfId="0" applyNumberFormat="1" applyFont="1"/>
    <xf numFmtId="0" fontId="22" fillId="0" borderId="0" xfId="0" applyFont="1" applyAlignment="1">
      <alignment horizontal="left" vertical="center"/>
    </xf>
  </cellXfs>
  <cellStyles count="4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stilo 1" xfId="44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" xfId="1" builtinId="3"/>
    <cellStyle name="Normal" xfId="0" builtinId="0"/>
    <cellStyle name="Normal 2" xfId="3"/>
    <cellStyle name="Normal 3" xfId="45"/>
    <cellStyle name="Normal_Nuevo IPC_Junio09" xfId="46"/>
    <cellStyle name="Note" xfId="40"/>
    <cellStyle name="Output" xfId="41"/>
    <cellStyle name="Porcentual" xfId="2" builtinId="5"/>
    <cellStyle name="Porcentual 2" xfId="4"/>
    <cellStyle name="Title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0</xdr:row>
      <xdr:rowOff>685800</xdr:rowOff>
    </xdr:to>
    <xdr:pic>
      <xdr:nvPicPr>
        <xdr:cNvPr id="2" name="1 Imagen" descr="logo_LYD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971550</xdr:colOff>
      <xdr:row>0</xdr:row>
      <xdr:rowOff>685800</xdr:rowOff>
    </xdr:to>
    <xdr:pic>
      <xdr:nvPicPr>
        <xdr:cNvPr id="2" name="1 Imagen" descr="logo_LYD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0"/>
          <a:ext cx="6858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0</xdr:row>
      <xdr:rowOff>685800</xdr:rowOff>
    </xdr:to>
    <xdr:pic>
      <xdr:nvPicPr>
        <xdr:cNvPr id="2" name="1 Imagen" descr="logo_LYD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0"/>
          <a:ext cx="6858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11906</xdr:rowOff>
    </xdr:from>
    <xdr:to>
      <xdr:col>0</xdr:col>
      <xdr:colOff>709612</xdr:colOff>
      <xdr:row>0</xdr:row>
      <xdr:rowOff>697706</xdr:rowOff>
    </xdr:to>
    <xdr:pic>
      <xdr:nvPicPr>
        <xdr:cNvPr id="2" name="1 Imagen" descr="logo_LYD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" y="11906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57"/>
  <sheetViews>
    <sheetView zoomScale="85" zoomScaleNormal="85" workbookViewId="0">
      <selection activeCell="G1" sqref="G1"/>
    </sheetView>
  </sheetViews>
  <sheetFormatPr baseColWidth="10" defaultRowHeight="15"/>
  <cols>
    <col min="3" max="3" width="17.5703125" style="39" customWidth="1"/>
    <col min="6" max="6" width="17.5703125" style="39" customWidth="1"/>
    <col min="7" max="11" width="11.7109375" customWidth="1"/>
    <col min="12" max="27" width="10.7109375" customWidth="1"/>
  </cols>
  <sheetData>
    <row r="1" spans="1:24" ht="57.6" customHeight="1">
      <c r="B1" s="143" t="s">
        <v>68</v>
      </c>
    </row>
    <row r="2" spans="1:24">
      <c r="A2" s="3" t="s">
        <v>0</v>
      </c>
      <c r="B2" s="3"/>
      <c r="C2" s="43"/>
      <c r="D2" s="3" t="s">
        <v>1</v>
      </c>
      <c r="E2" s="4"/>
      <c r="F2" s="43"/>
    </row>
    <row r="3" spans="1:24">
      <c r="A3" s="4">
        <v>2006</v>
      </c>
      <c r="B3" s="4">
        <v>86.518000000000001</v>
      </c>
      <c r="C3" s="43"/>
      <c r="D3" s="4">
        <v>2006</v>
      </c>
      <c r="E3" s="4">
        <v>74.959999999999994</v>
      </c>
      <c r="F3" s="43"/>
    </row>
    <row r="4" spans="1:24">
      <c r="A4" s="4">
        <v>2009</v>
      </c>
      <c r="B4" s="4">
        <v>98.92</v>
      </c>
      <c r="C4" s="44">
        <f>+B4/B3-1</f>
        <v>0.14334589334011416</v>
      </c>
      <c r="D4" s="4">
        <v>2009</v>
      </c>
      <c r="E4" s="4">
        <v>99.22</v>
      </c>
      <c r="F4" s="44">
        <f>+E4/E3-1</f>
        <v>0.32363927427961592</v>
      </c>
    </row>
    <row r="5" spans="1:24" ht="15.75" thickBot="1">
      <c r="A5" s="16"/>
      <c r="B5" s="16"/>
      <c r="C5" s="45"/>
      <c r="D5" s="16"/>
      <c r="E5" s="16"/>
      <c r="F5" s="45"/>
    </row>
    <row r="6" spans="1:24" ht="30.75" thickBot="1">
      <c r="A6" s="121" t="s">
        <v>2</v>
      </c>
      <c r="B6" s="122"/>
      <c r="C6" s="46" t="s">
        <v>61</v>
      </c>
      <c r="D6" s="123" t="s">
        <v>47</v>
      </c>
      <c r="E6" s="124"/>
      <c r="F6" s="46" t="s">
        <v>62</v>
      </c>
    </row>
    <row r="7" spans="1:24">
      <c r="A7" s="72">
        <v>39814</v>
      </c>
      <c r="B7" s="65">
        <v>101.37</v>
      </c>
      <c r="C7" s="43"/>
      <c r="D7" s="72">
        <v>39814</v>
      </c>
      <c r="E7" s="65">
        <v>101.8</v>
      </c>
      <c r="F7" s="4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s="72">
        <v>39845</v>
      </c>
      <c r="B8" s="65">
        <v>100.05</v>
      </c>
      <c r="C8" s="44">
        <f>+B8/B7-1</f>
        <v>-1.3021604024859523E-2</v>
      </c>
      <c r="D8" s="72">
        <v>39845</v>
      </c>
      <c r="E8" s="65">
        <v>100.67</v>
      </c>
      <c r="F8" s="44">
        <f>+E8/E7-1</f>
        <v>-1.1100196463654233E-2</v>
      </c>
      <c r="G8" s="2"/>
      <c r="H8" s="25"/>
      <c r="I8" s="25"/>
      <c r="J8" s="19"/>
      <c r="K8" s="19"/>
    </row>
    <row r="9" spans="1:24">
      <c r="A9" s="72">
        <v>39873</v>
      </c>
      <c r="B9" s="65">
        <v>100.09</v>
      </c>
      <c r="C9" s="44">
        <f t="shared" ref="C9:C36" si="0">+B9/B8-1</f>
        <v>3.9980009995010946E-4</v>
      </c>
      <c r="D9" s="72">
        <v>39873</v>
      </c>
      <c r="E9" s="65">
        <v>99.67</v>
      </c>
      <c r="F9" s="44">
        <f t="shared" ref="F9:F57" si="1">+E9/E8-1</f>
        <v>-9.9334459123869845E-3</v>
      </c>
      <c r="G9" s="2"/>
      <c r="H9" s="25"/>
      <c r="I9" s="25"/>
      <c r="J9" s="19"/>
      <c r="K9" s="19"/>
    </row>
    <row r="10" spans="1:24">
      <c r="A10" s="72">
        <v>39904</v>
      </c>
      <c r="B10" s="65">
        <v>99.94</v>
      </c>
      <c r="C10" s="44">
        <f t="shared" si="0"/>
        <v>-1.4986512139075758E-3</v>
      </c>
      <c r="D10" s="72">
        <v>39904</v>
      </c>
      <c r="E10" s="65">
        <v>98.82</v>
      </c>
      <c r="F10" s="44">
        <f t="shared" si="1"/>
        <v>-8.5281428714759633E-3</v>
      </c>
      <c r="G10" s="2"/>
      <c r="H10" s="25"/>
      <c r="I10" s="25"/>
      <c r="J10" s="19"/>
      <c r="K10" s="19"/>
    </row>
    <row r="11" spans="1:24">
      <c r="A11" s="72">
        <v>39934</v>
      </c>
      <c r="B11" s="65">
        <v>99.72</v>
      </c>
      <c r="C11" s="44">
        <f t="shared" si="0"/>
        <v>-2.2013207924754807E-3</v>
      </c>
      <c r="D11" s="72">
        <v>39934</v>
      </c>
      <c r="E11" s="65">
        <v>99.19</v>
      </c>
      <c r="F11" s="44">
        <f t="shared" si="1"/>
        <v>3.7441813398098045E-3</v>
      </c>
      <c r="G11" s="2"/>
      <c r="H11" s="25"/>
      <c r="I11" s="25"/>
      <c r="J11" s="19"/>
      <c r="K11" s="19"/>
    </row>
    <row r="12" spans="1:24">
      <c r="A12" s="72">
        <v>39965</v>
      </c>
      <c r="B12" s="65">
        <v>100.06</v>
      </c>
      <c r="C12" s="44">
        <f t="shared" si="0"/>
        <v>3.4095467308463689E-3</v>
      </c>
      <c r="D12" s="72">
        <v>39965</v>
      </c>
      <c r="E12" s="65">
        <v>99.19</v>
      </c>
      <c r="F12" s="44">
        <f t="shared" si="1"/>
        <v>0</v>
      </c>
      <c r="G12" s="2"/>
      <c r="H12" s="25"/>
      <c r="I12" s="25"/>
      <c r="J12" s="19"/>
      <c r="K12" s="19"/>
    </row>
    <row r="13" spans="1:24">
      <c r="A13" s="72">
        <v>39995</v>
      </c>
      <c r="B13" s="65">
        <v>99.63</v>
      </c>
      <c r="C13" s="44">
        <f t="shared" si="0"/>
        <v>-4.2974215470718002E-3</v>
      </c>
      <c r="D13" s="72">
        <v>39995</v>
      </c>
      <c r="E13" s="65">
        <v>99.08</v>
      </c>
      <c r="F13" s="44">
        <f t="shared" si="1"/>
        <v>-1.1089827603588676E-3</v>
      </c>
      <c r="G13" s="2"/>
      <c r="H13" s="25"/>
      <c r="I13" s="25"/>
      <c r="J13" s="19"/>
      <c r="K13" s="19"/>
    </row>
    <row r="14" spans="1:24">
      <c r="A14" s="72">
        <v>40026</v>
      </c>
      <c r="B14" s="65">
        <v>99.17</v>
      </c>
      <c r="C14" s="44">
        <f t="shared" si="0"/>
        <v>-4.6170832078690216E-3</v>
      </c>
      <c r="D14" s="72">
        <v>40026</v>
      </c>
      <c r="E14" s="65">
        <v>99.37</v>
      </c>
      <c r="F14" s="44">
        <f t="shared" si="1"/>
        <v>2.9269277351635647E-3</v>
      </c>
      <c r="G14" s="2"/>
      <c r="H14" s="25"/>
      <c r="I14" s="25"/>
      <c r="J14" s="19"/>
      <c r="K14" s="19"/>
    </row>
    <row r="15" spans="1:24">
      <c r="A15" s="72">
        <v>40057</v>
      </c>
      <c r="B15" s="65">
        <v>100.3</v>
      </c>
      <c r="C15" s="44">
        <f t="shared" si="0"/>
        <v>1.13945749722697E-2</v>
      </c>
      <c r="D15" s="72">
        <v>40057</v>
      </c>
      <c r="E15" s="65">
        <v>100.25</v>
      </c>
      <c r="F15" s="44">
        <f t="shared" si="1"/>
        <v>8.8557914863640619E-3</v>
      </c>
      <c r="G15" s="2"/>
      <c r="H15" s="25"/>
      <c r="I15" s="25"/>
      <c r="J15" s="19"/>
      <c r="K15" s="19"/>
    </row>
    <row r="16" spans="1:24">
      <c r="A16" s="72">
        <v>40087</v>
      </c>
      <c r="B16" s="65">
        <v>100.29</v>
      </c>
      <c r="C16" s="44">
        <f t="shared" si="0"/>
        <v>-9.9700897307930525E-5</v>
      </c>
      <c r="D16" s="72">
        <v>40087</v>
      </c>
      <c r="E16" s="65">
        <v>101.28</v>
      </c>
      <c r="F16" s="44">
        <f t="shared" si="1"/>
        <v>1.0274314214463898E-2</v>
      </c>
      <c r="G16" s="2"/>
      <c r="H16" s="25"/>
      <c r="I16" s="25"/>
      <c r="J16" s="19"/>
      <c r="K16" s="19"/>
    </row>
    <row r="17" spans="1:11">
      <c r="A17" s="72">
        <v>40118</v>
      </c>
      <c r="B17" s="117">
        <v>99.89</v>
      </c>
      <c r="C17" s="44">
        <f t="shared" si="0"/>
        <v>-3.9884335427261552E-3</v>
      </c>
      <c r="D17" s="72">
        <v>40118</v>
      </c>
      <c r="E17" s="117">
        <v>100.64</v>
      </c>
      <c r="F17" s="44">
        <f t="shared" si="1"/>
        <v>-6.3191153238546516E-3</v>
      </c>
      <c r="G17" s="2"/>
      <c r="H17" s="25"/>
      <c r="I17" s="25"/>
      <c r="J17" s="19"/>
      <c r="K17" s="19"/>
    </row>
    <row r="18" spans="1:11">
      <c r="A18" s="72">
        <v>40148</v>
      </c>
      <c r="B18" s="65">
        <v>99.51</v>
      </c>
      <c r="C18" s="44">
        <f t="shared" si="0"/>
        <v>-3.8041846030633097E-3</v>
      </c>
      <c r="D18" s="72">
        <v>40148</v>
      </c>
      <c r="E18" s="65">
        <v>100.03</v>
      </c>
      <c r="F18" s="44">
        <f t="shared" si="1"/>
        <v>-6.0612082670906675E-3</v>
      </c>
      <c r="G18" s="2"/>
      <c r="H18" s="25"/>
      <c r="I18" s="25"/>
      <c r="J18" s="19"/>
      <c r="K18" s="19"/>
    </row>
    <row r="19" spans="1:11">
      <c r="A19" s="72">
        <v>40179</v>
      </c>
      <c r="B19" s="65">
        <v>100.03</v>
      </c>
      <c r="C19" s="44">
        <f t="shared" si="0"/>
        <v>5.2256054667871865E-3</v>
      </c>
      <c r="D19" s="72">
        <v>40179</v>
      </c>
      <c r="E19" s="65">
        <v>99.4</v>
      </c>
      <c r="F19" s="44">
        <f t="shared" si="1"/>
        <v>-6.2981105668299397E-3</v>
      </c>
      <c r="G19" s="2"/>
      <c r="H19" s="25"/>
      <c r="I19" s="25"/>
      <c r="J19" s="19"/>
      <c r="K19" s="19"/>
    </row>
    <row r="20" spans="1:11">
      <c r="A20" s="72">
        <v>40210</v>
      </c>
      <c r="B20" s="65">
        <v>100.31</v>
      </c>
      <c r="C20" s="44">
        <f t="shared" si="0"/>
        <v>2.799160251924393E-3</v>
      </c>
      <c r="D20" s="72">
        <v>40210</v>
      </c>
      <c r="E20" s="65">
        <v>99.23</v>
      </c>
      <c r="F20" s="44">
        <f t="shared" si="1"/>
        <v>-1.7102615694165602E-3</v>
      </c>
      <c r="G20" s="2"/>
      <c r="H20" s="25"/>
      <c r="I20" s="25"/>
      <c r="J20" s="19"/>
      <c r="K20" s="19"/>
    </row>
    <row r="21" spans="1:11">
      <c r="A21" s="72">
        <v>40238</v>
      </c>
      <c r="B21" s="65">
        <v>100.39</v>
      </c>
      <c r="C21" s="44">
        <f t="shared" si="0"/>
        <v>7.975276642409046E-4</v>
      </c>
      <c r="D21" s="72">
        <v>40238</v>
      </c>
      <c r="E21" s="65">
        <v>100.16</v>
      </c>
      <c r="F21" s="44">
        <f t="shared" si="1"/>
        <v>9.3721656757028704E-3</v>
      </c>
      <c r="G21" s="2"/>
      <c r="H21" s="25"/>
      <c r="I21" s="25"/>
      <c r="J21" s="19"/>
      <c r="K21" s="19"/>
    </row>
    <row r="22" spans="1:11">
      <c r="A22" s="72">
        <v>40269</v>
      </c>
      <c r="B22" s="65">
        <v>100.86</v>
      </c>
      <c r="C22" s="44">
        <f t="shared" si="0"/>
        <v>4.681741209283885E-3</v>
      </c>
      <c r="D22" s="72">
        <v>40269</v>
      </c>
      <c r="E22" s="65">
        <v>99.98</v>
      </c>
      <c r="F22" s="44">
        <f t="shared" si="1"/>
        <v>-1.7971246006388553E-3</v>
      </c>
      <c r="G22" s="2"/>
      <c r="H22" s="25"/>
      <c r="I22" s="25"/>
      <c r="J22" s="19"/>
      <c r="K22" s="19"/>
    </row>
    <row r="23" spans="1:11">
      <c r="A23" s="72">
        <v>40299</v>
      </c>
      <c r="B23" s="65">
        <v>101.22</v>
      </c>
      <c r="C23" s="44">
        <f t="shared" si="0"/>
        <v>3.5693039857227493E-3</v>
      </c>
      <c r="D23" s="72">
        <v>40299</v>
      </c>
      <c r="E23" s="65">
        <v>100.53</v>
      </c>
      <c r="F23" s="44">
        <f t="shared" si="1"/>
        <v>5.5011002200440196E-3</v>
      </c>
      <c r="G23" s="2"/>
      <c r="H23" s="25"/>
      <c r="I23" s="25"/>
      <c r="J23" s="19"/>
      <c r="K23" s="19"/>
    </row>
    <row r="24" spans="1:11">
      <c r="A24" s="72">
        <v>40330</v>
      </c>
      <c r="B24" s="65">
        <v>101.22</v>
      </c>
      <c r="C24" s="44">
        <f t="shared" si="0"/>
        <v>0</v>
      </c>
      <c r="D24" s="72">
        <v>40330</v>
      </c>
      <c r="E24" s="65">
        <v>100.94</v>
      </c>
      <c r="F24" s="44">
        <f t="shared" si="1"/>
        <v>4.0783845618224124E-3</v>
      </c>
      <c r="G24" s="2"/>
      <c r="H24" s="25"/>
      <c r="I24" s="25"/>
      <c r="J24" s="19"/>
      <c r="K24" s="19"/>
    </row>
    <row r="25" spans="1:11">
      <c r="A25" s="72">
        <v>40360</v>
      </c>
      <c r="B25" s="65">
        <v>101.87</v>
      </c>
      <c r="C25" s="44">
        <f t="shared" si="0"/>
        <v>6.4216557992491374E-3</v>
      </c>
      <c r="D25" s="72">
        <v>40360</v>
      </c>
      <c r="E25" s="65">
        <v>101.92</v>
      </c>
      <c r="F25" s="44">
        <f t="shared" si="1"/>
        <v>9.7087378640776656E-3</v>
      </c>
    </row>
    <row r="26" spans="1:11">
      <c r="A26" s="72">
        <v>40391</v>
      </c>
      <c r="B26" s="65">
        <v>101.77</v>
      </c>
      <c r="C26" s="44">
        <f t="shared" si="0"/>
        <v>-9.8164327083549718E-4</v>
      </c>
      <c r="D26" s="72">
        <v>40391</v>
      </c>
      <c r="E26" s="65">
        <v>103.16</v>
      </c>
      <c r="F26" s="44">
        <f t="shared" si="1"/>
        <v>1.2166405023547933E-2</v>
      </c>
      <c r="I26" s="5"/>
    </row>
    <row r="27" spans="1:11">
      <c r="A27" s="72">
        <v>40422</v>
      </c>
      <c r="B27" s="65">
        <v>102.18</v>
      </c>
      <c r="C27" s="44">
        <f t="shared" si="0"/>
        <v>4.0286921489633976E-3</v>
      </c>
      <c r="D27" s="72">
        <v>40422</v>
      </c>
      <c r="E27" s="65">
        <v>104.56</v>
      </c>
      <c r="F27" s="44">
        <f t="shared" si="1"/>
        <v>1.3571151609150789E-2</v>
      </c>
    </row>
    <row r="28" spans="1:11">
      <c r="A28" s="72">
        <v>40452</v>
      </c>
      <c r="B28" s="65">
        <v>102.28</v>
      </c>
      <c r="C28" s="44">
        <f t="shared" si="0"/>
        <v>9.7866510080235614E-4</v>
      </c>
      <c r="D28" s="72">
        <v>40452</v>
      </c>
      <c r="E28" s="65">
        <v>105.36</v>
      </c>
      <c r="F28" s="44">
        <f t="shared" si="1"/>
        <v>7.6511094108644429E-3</v>
      </c>
    </row>
    <row r="29" spans="1:11">
      <c r="A29" s="72">
        <v>40483</v>
      </c>
      <c r="B29" s="65">
        <v>102.35</v>
      </c>
      <c r="C29" s="44">
        <f t="shared" si="0"/>
        <v>6.8439577630030612E-4</v>
      </c>
      <c r="D29" s="72">
        <v>40483</v>
      </c>
      <c r="E29" s="65">
        <v>105.5</v>
      </c>
      <c r="F29" s="44">
        <f t="shared" si="1"/>
        <v>1.3287775246773048E-3</v>
      </c>
    </row>
    <row r="30" spans="1:11">
      <c r="A30" s="72">
        <v>40513</v>
      </c>
      <c r="B30" s="65">
        <v>102.47</v>
      </c>
      <c r="C30" s="44">
        <f t="shared" si="0"/>
        <v>1.1724474841232624E-3</v>
      </c>
      <c r="D30" s="72">
        <v>40513</v>
      </c>
      <c r="E30" s="65">
        <v>105.62</v>
      </c>
      <c r="F30" s="44">
        <f t="shared" si="1"/>
        <v>1.1374407582938062E-3</v>
      </c>
    </row>
    <row r="31" spans="1:11">
      <c r="A31" s="72">
        <v>40544</v>
      </c>
      <c r="B31" s="65">
        <v>102.76</v>
      </c>
      <c r="C31" s="44">
        <f t="shared" si="0"/>
        <v>2.8300966136429739E-3</v>
      </c>
      <c r="D31" s="72">
        <v>40544</v>
      </c>
      <c r="E31" s="65">
        <v>104.82</v>
      </c>
      <c r="F31" s="44">
        <f t="shared" si="1"/>
        <v>-7.5743230448779286E-3</v>
      </c>
      <c r="H31" t="s">
        <v>65</v>
      </c>
      <c r="J31" s="5">
        <v>0.18901000000000001</v>
      </c>
    </row>
    <row r="32" spans="1:11">
      <c r="A32" s="72">
        <v>40575</v>
      </c>
      <c r="B32" s="65">
        <v>102.98</v>
      </c>
      <c r="C32" s="44">
        <f t="shared" si="0"/>
        <v>2.1409108602568061E-3</v>
      </c>
      <c r="D32" s="72">
        <v>40575</v>
      </c>
      <c r="E32" s="65">
        <v>104.78</v>
      </c>
      <c r="F32" s="44">
        <f t="shared" si="1"/>
        <v>-3.816065636328414E-4</v>
      </c>
      <c r="I32" s="7"/>
    </row>
    <row r="33" spans="1:8">
      <c r="A33" s="72">
        <v>40603</v>
      </c>
      <c r="B33" s="65">
        <v>103.77</v>
      </c>
      <c r="C33" s="44">
        <f t="shared" si="0"/>
        <v>7.6713925033986552E-3</v>
      </c>
      <c r="D33" s="72">
        <v>40603</v>
      </c>
      <c r="E33" s="65">
        <v>106.13</v>
      </c>
      <c r="F33" s="44">
        <f t="shared" si="1"/>
        <v>1.2884138194311889E-2</v>
      </c>
    </row>
    <row r="34" spans="1:8">
      <c r="A34" s="72">
        <v>40634</v>
      </c>
      <c r="B34" s="65">
        <v>104.1</v>
      </c>
      <c r="C34" s="44">
        <f t="shared" si="0"/>
        <v>3.1801098583406073E-3</v>
      </c>
      <c r="D34" s="72">
        <v>40634</v>
      </c>
      <c r="E34" s="65">
        <v>106.87</v>
      </c>
      <c r="F34" s="44">
        <f t="shared" si="1"/>
        <v>6.9725807971356968E-3</v>
      </c>
    </row>
    <row r="35" spans="1:8">
      <c r="A35" s="97">
        <v>40664</v>
      </c>
      <c r="B35" s="65">
        <v>104.52</v>
      </c>
      <c r="C35" s="116">
        <f t="shared" si="0"/>
        <v>4.0345821325649123E-3</v>
      </c>
      <c r="D35" s="72">
        <v>40664</v>
      </c>
      <c r="E35" s="65">
        <v>107.93</v>
      </c>
      <c r="F35" s="44">
        <f t="shared" si="1"/>
        <v>9.9185926826985682E-3</v>
      </c>
      <c r="G35" s="73"/>
    </row>
    <row r="36" spans="1:8">
      <c r="A36" s="97">
        <v>40695</v>
      </c>
      <c r="B36" s="65">
        <v>104.7</v>
      </c>
      <c r="C36" s="116">
        <f t="shared" si="0"/>
        <v>1.7221584385764821E-3</v>
      </c>
      <c r="D36" s="72">
        <v>40695</v>
      </c>
      <c r="E36" s="65">
        <v>108.52</v>
      </c>
      <c r="F36" s="44">
        <f t="shared" si="1"/>
        <v>5.4665060687482114E-3</v>
      </c>
      <c r="G36" s="73"/>
    </row>
    <row r="37" spans="1:8">
      <c r="A37" s="97">
        <v>40725</v>
      </c>
      <c r="B37" s="65">
        <v>104.83</v>
      </c>
      <c r="C37" s="116">
        <f>+B37/B36-1</f>
        <v>1.2416427889205828E-3</v>
      </c>
      <c r="D37" s="72">
        <v>40725</v>
      </c>
      <c r="E37" s="65">
        <v>108.76</v>
      </c>
      <c r="F37" s="44">
        <f>+E37/E36-1</f>
        <v>2.2115739034280768E-3</v>
      </c>
      <c r="H37" s="7"/>
    </row>
    <row r="38" spans="1:8">
      <c r="A38" s="97">
        <v>40756</v>
      </c>
      <c r="B38" s="65">
        <v>105</v>
      </c>
      <c r="C38" s="116">
        <f t="shared" ref="C38:C57" si="2">+B38/B37-1</f>
        <v>1.6216731851570465E-3</v>
      </c>
      <c r="D38" s="72">
        <v>40756</v>
      </c>
      <c r="E38" s="65">
        <v>109.33</v>
      </c>
      <c r="F38" s="44">
        <f t="shared" si="1"/>
        <v>5.240897388745891E-3</v>
      </c>
    </row>
    <row r="39" spans="1:8">
      <c r="A39" s="97">
        <v>40787</v>
      </c>
      <c r="B39" s="65">
        <v>105.52</v>
      </c>
      <c r="C39" s="116">
        <f t="shared" si="2"/>
        <v>4.9523809523808193E-3</v>
      </c>
      <c r="D39" s="72">
        <v>40787</v>
      </c>
      <c r="E39" s="65">
        <v>110.62</v>
      </c>
      <c r="F39" s="44">
        <f t="shared" si="1"/>
        <v>1.1799140217689574E-2</v>
      </c>
    </row>
    <row r="40" spans="1:8">
      <c r="A40" s="97">
        <v>40817</v>
      </c>
      <c r="B40" s="65">
        <v>106.03</v>
      </c>
      <c r="C40" s="116">
        <f t="shared" si="2"/>
        <v>4.8332069749810191E-3</v>
      </c>
      <c r="D40" s="72">
        <v>40817</v>
      </c>
      <c r="E40" s="65">
        <v>112.24</v>
      </c>
      <c r="F40" s="44">
        <f t="shared" si="1"/>
        <v>1.4644729705297399E-2</v>
      </c>
    </row>
    <row r="41" spans="1:8">
      <c r="A41" s="97">
        <v>40848</v>
      </c>
      <c r="B41" s="65">
        <v>106.37</v>
      </c>
      <c r="C41" s="116">
        <f t="shared" si="2"/>
        <v>3.2066396302934397E-3</v>
      </c>
      <c r="D41" s="72">
        <v>40848</v>
      </c>
      <c r="E41" s="65">
        <v>113.82</v>
      </c>
      <c r="F41" s="44">
        <f t="shared" si="1"/>
        <v>1.4076977904490473E-2</v>
      </c>
    </row>
    <row r="42" spans="1:8">
      <c r="A42" s="97">
        <v>40878</v>
      </c>
      <c r="B42" s="65">
        <v>107.02</v>
      </c>
      <c r="C42" s="116">
        <f t="shared" si="2"/>
        <v>6.1107455109523645E-3</v>
      </c>
      <c r="D42" s="72">
        <v>40878</v>
      </c>
      <c r="E42" s="65">
        <v>114.67</v>
      </c>
      <c r="F42" s="44">
        <f t="shared" si="1"/>
        <v>7.4679318221755331E-3</v>
      </c>
    </row>
    <row r="43" spans="1:8">
      <c r="A43" s="97">
        <v>40909</v>
      </c>
      <c r="B43" s="65">
        <v>107.11</v>
      </c>
      <c r="C43" s="116">
        <f t="shared" si="2"/>
        <v>8.4096430573721292E-4</v>
      </c>
      <c r="D43" s="72">
        <v>40909</v>
      </c>
      <c r="E43" s="65">
        <v>114.12</v>
      </c>
      <c r="F43" s="44">
        <f t="shared" si="1"/>
        <v>-4.7963721984826124E-3</v>
      </c>
    </row>
    <row r="44" spans="1:8">
      <c r="A44" s="97">
        <v>40940</v>
      </c>
      <c r="B44" s="65">
        <v>107.53</v>
      </c>
      <c r="C44" s="116">
        <f t="shared" si="2"/>
        <v>3.9212025021007069E-3</v>
      </c>
      <c r="D44" s="72">
        <v>40940</v>
      </c>
      <c r="E44" s="65">
        <v>115.01</v>
      </c>
      <c r="F44" s="44">
        <f t="shared" si="1"/>
        <v>7.7988082719944174E-3</v>
      </c>
    </row>
    <row r="45" spans="1:8">
      <c r="A45" s="97">
        <v>40969</v>
      </c>
      <c r="B45" s="65">
        <v>107.7</v>
      </c>
      <c r="C45" s="116">
        <f t="shared" si="2"/>
        <v>1.5809541523295056E-3</v>
      </c>
      <c r="D45" s="72">
        <v>40969</v>
      </c>
      <c r="E45" s="65">
        <v>116.49</v>
      </c>
      <c r="F45" s="44">
        <f t="shared" si="1"/>
        <v>1.286844622206762E-2</v>
      </c>
    </row>
    <row r="46" spans="1:8">
      <c r="A46" s="97">
        <v>41000</v>
      </c>
      <c r="B46" s="65">
        <v>107.76</v>
      </c>
      <c r="C46" s="116">
        <f t="shared" si="2"/>
        <v>5.5710306406697718E-4</v>
      </c>
      <c r="D46" s="72">
        <v>41000</v>
      </c>
      <c r="E46" s="65">
        <v>115.89</v>
      </c>
      <c r="F46" s="44">
        <f t="shared" si="1"/>
        <v>-5.1506567087302724E-3</v>
      </c>
    </row>
    <row r="47" spans="1:8">
      <c r="A47" s="97">
        <v>41030</v>
      </c>
      <c r="B47" s="65">
        <v>107.79</v>
      </c>
      <c r="C47" s="116">
        <f t="shared" si="2"/>
        <v>2.7839643652560753E-4</v>
      </c>
      <c r="D47" s="72">
        <v>41030</v>
      </c>
      <c r="E47" s="65">
        <v>115.18</v>
      </c>
      <c r="F47" s="44">
        <f t="shared" si="1"/>
        <v>-6.1264992665458484E-3</v>
      </c>
    </row>
    <row r="48" spans="1:8">
      <c r="A48" s="97">
        <v>41061</v>
      </c>
      <c r="B48" s="65">
        <v>107.47</v>
      </c>
      <c r="C48" s="116">
        <f t="shared" si="2"/>
        <v>-2.968735504221276E-3</v>
      </c>
      <c r="D48" s="72">
        <v>41061</v>
      </c>
      <c r="E48" s="65">
        <v>114.84</v>
      </c>
      <c r="F48" s="44">
        <f t="shared" si="1"/>
        <v>-2.9519013717659304E-3</v>
      </c>
    </row>
    <row r="49" spans="1:6">
      <c r="A49" s="97">
        <v>41091</v>
      </c>
      <c r="B49" s="65">
        <v>107.46</v>
      </c>
      <c r="C49" s="116">
        <f t="shared" si="2"/>
        <v>-9.3049223038987883E-5</v>
      </c>
      <c r="D49" s="72">
        <v>41091</v>
      </c>
      <c r="E49" s="65">
        <v>115.85</v>
      </c>
      <c r="F49" s="44">
        <f t="shared" si="1"/>
        <v>8.7948450017414359E-3</v>
      </c>
    </row>
    <row r="50" spans="1:6">
      <c r="A50" s="97">
        <v>41122</v>
      </c>
      <c r="B50" s="65">
        <v>107.69</v>
      </c>
      <c r="C50" s="116">
        <f t="shared" si="2"/>
        <v>2.1403312860599488E-3</v>
      </c>
      <c r="D50" s="72">
        <v>41122</v>
      </c>
      <c r="E50" s="65">
        <v>117.1</v>
      </c>
      <c r="F50" s="44">
        <f t="shared" si="1"/>
        <v>1.0789814415192112E-2</v>
      </c>
    </row>
    <row r="51" spans="1:6">
      <c r="A51" s="97">
        <v>41153</v>
      </c>
      <c r="B51" s="65">
        <v>108.52</v>
      </c>
      <c r="C51" s="116">
        <f t="shared" si="2"/>
        <v>7.7073080137430861E-3</v>
      </c>
      <c r="D51" s="72">
        <v>41153</v>
      </c>
      <c r="E51" s="65">
        <v>119.77</v>
      </c>
      <c r="F51" s="44">
        <f t="shared" si="1"/>
        <v>2.2801024765157996E-2</v>
      </c>
    </row>
    <row r="52" spans="1:6">
      <c r="A52" s="97">
        <v>41183</v>
      </c>
      <c r="B52" s="65">
        <v>109.13</v>
      </c>
      <c r="C52" s="116">
        <f t="shared" si="2"/>
        <v>5.6210836712127232E-3</v>
      </c>
      <c r="D52" s="72">
        <v>41183</v>
      </c>
      <c r="E52" s="65">
        <v>122.4</v>
      </c>
      <c r="F52" s="44">
        <f t="shared" si="1"/>
        <v>2.1958754279034931E-2</v>
      </c>
    </row>
    <row r="53" spans="1:6">
      <c r="A53" s="97">
        <v>41214</v>
      </c>
      <c r="B53" s="65">
        <v>108.64</v>
      </c>
      <c r="C53" s="116">
        <f t="shared" si="2"/>
        <v>-4.4900577293136568E-3</v>
      </c>
      <c r="D53" s="72">
        <v>41214</v>
      </c>
      <c r="E53" s="65">
        <v>121.53</v>
      </c>
      <c r="F53" s="44">
        <f t="shared" si="1"/>
        <v>-7.1078431372549877E-3</v>
      </c>
    </row>
    <row r="54" spans="1:6">
      <c r="A54" s="97">
        <v>41244</v>
      </c>
      <c r="B54" s="65">
        <v>108.61</v>
      </c>
      <c r="C54" s="116">
        <f t="shared" si="2"/>
        <v>-2.7614138438880609E-4</v>
      </c>
      <c r="D54" s="72">
        <v>41244</v>
      </c>
      <c r="E54" s="65">
        <v>120.06</v>
      </c>
      <c r="F54" s="44">
        <f t="shared" si="1"/>
        <v>-1.2095778820044423E-2</v>
      </c>
    </row>
    <row r="55" spans="1:6">
      <c r="A55" s="97">
        <v>41275</v>
      </c>
      <c r="B55" s="65">
        <v>108.8</v>
      </c>
      <c r="C55" s="116">
        <f t="shared" si="2"/>
        <v>1.7493785102660198E-3</v>
      </c>
      <c r="D55" s="72">
        <v>41275</v>
      </c>
      <c r="E55" s="65">
        <v>120.12</v>
      </c>
      <c r="F55" s="44">
        <f t="shared" si="1"/>
        <v>4.997501249375258E-4</v>
      </c>
    </row>
    <row r="56" spans="1:6">
      <c r="A56" s="97">
        <v>41306</v>
      </c>
      <c r="B56" s="65">
        <v>108.93</v>
      </c>
      <c r="C56" s="116">
        <f t="shared" si="2"/>
        <v>1.1948529411764941E-3</v>
      </c>
      <c r="D56" s="72">
        <v>41306</v>
      </c>
      <c r="E56" s="65">
        <v>119.24</v>
      </c>
      <c r="F56" s="44">
        <f t="shared" si="1"/>
        <v>-7.326007326007411E-3</v>
      </c>
    </row>
    <row r="57" spans="1:6">
      <c r="A57" s="97">
        <v>41334</v>
      </c>
      <c r="B57" s="65">
        <v>109.35</v>
      </c>
      <c r="C57" s="116">
        <f t="shared" si="2"/>
        <v>3.8556871385291291E-3</v>
      </c>
      <c r="D57" s="72">
        <v>41334</v>
      </c>
      <c r="E57" s="120">
        <v>120.06676277262589</v>
      </c>
      <c r="F57" s="44">
        <f t="shared" si="1"/>
        <v>6.9336025882749119E-3</v>
      </c>
    </row>
  </sheetData>
  <mergeCells count="2">
    <mergeCell ref="A6:B6"/>
    <mergeCell ref="D6:E6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A137"/>
  <sheetViews>
    <sheetView zoomScale="80" zoomScaleNormal="80" workbookViewId="0">
      <selection activeCell="H1" sqref="H1"/>
    </sheetView>
  </sheetViews>
  <sheetFormatPr baseColWidth="10" defaultRowHeight="15"/>
  <cols>
    <col min="1" max="1" width="20.7109375" customWidth="1"/>
    <col min="2" max="7" width="11.7109375" customWidth="1"/>
    <col min="9" max="9" width="21.85546875" customWidth="1"/>
    <col min="10" max="10" width="11.5703125" customWidth="1"/>
    <col min="11" max="15" width="7.7109375" customWidth="1"/>
    <col min="16" max="16" width="26.85546875" customWidth="1"/>
    <col min="17" max="17" width="13" bestFit="1" customWidth="1"/>
    <col min="21" max="21" width="24.28515625" bestFit="1" customWidth="1"/>
  </cols>
  <sheetData>
    <row r="1" spans="1:15" ht="57.6" customHeight="1">
      <c r="B1" s="143" t="s">
        <v>68</v>
      </c>
    </row>
    <row r="2" spans="1:15">
      <c r="A2" t="s">
        <v>3</v>
      </c>
    </row>
    <row r="3" spans="1:15">
      <c r="A3" t="s">
        <v>4</v>
      </c>
    </row>
    <row r="5" spans="1:1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J5" t="s">
        <v>5</v>
      </c>
      <c r="K5" t="s">
        <v>6</v>
      </c>
      <c r="L5" t="s">
        <v>7</v>
      </c>
      <c r="M5" t="s">
        <v>8</v>
      </c>
      <c r="N5" t="s">
        <v>9</v>
      </c>
      <c r="O5" t="s">
        <v>10</v>
      </c>
    </row>
    <row r="6" spans="1:15">
      <c r="A6" t="s">
        <v>5</v>
      </c>
      <c r="B6" s="8">
        <v>682967</v>
      </c>
      <c r="C6" s="8">
        <v>304042</v>
      </c>
      <c r="D6" s="8">
        <v>404703</v>
      </c>
      <c r="E6" s="8">
        <v>515932</v>
      </c>
      <c r="F6" s="8">
        <v>697700</v>
      </c>
      <c r="G6" s="8">
        <v>1492457</v>
      </c>
      <c r="I6" t="s">
        <v>5</v>
      </c>
      <c r="J6" s="9">
        <f>+SUM(J8:J16)</f>
        <v>1</v>
      </c>
      <c r="K6" s="9">
        <f t="shared" ref="K6:O6" si="0">+SUM(K8:K16)</f>
        <v>1.0000000000000002</v>
      </c>
      <c r="L6" s="9">
        <f t="shared" si="0"/>
        <v>1</v>
      </c>
      <c r="M6" s="9">
        <f t="shared" si="0"/>
        <v>1</v>
      </c>
      <c r="N6" s="9">
        <f t="shared" si="0"/>
        <v>1</v>
      </c>
      <c r="O6" s="9">
        <f t="shared" si="0"/>
        <v>0.99999999999999989</v>
      </c>
    </row>
    <row r="7" spans="1:15">
      <c r="B7" s="8"/>
      <c r="C7" s="8"/>
      <c r="D7" s="8"/>
      <c r="E7" s="8"/>
      <c r="F7" s="8"/>
      <c r="G7" s="8"/>
      <c r="J7" s="8"/>
      <c r="K7" s="8"/>
      <c r="L7" s="8"/>
      <c r="M7" s="8"/>
      <c r="N7" s="8"/>
      <c r="O7" s="8"/>
    </row>
    <row r="8" spans="1:15">
      <c r="A8" t="s">
        <v>11</v>
      </c>
      <c r="B8" s="8">
        <v>153363</v>
      </c>
      <c r="C8" s="8">
        <v>110731</v>
      </c>
      <c r="D8" s="8">
        <v>128594</v>
      </c>
      <c r="E8" s="8">
        <v>147312</v>
      </c>
      <c r="F8" s="8">
        <v>160950</v>
      </c>
      <c r="G8" s="8">
        <v>219227</v>
      </c>
      <c r="I8" t="s">
        <v>11</v>
      </c>
      <c r="J8" s="1">
        <f>+B8/B$6</f>
        <v>0.22455404141049276</v>
      </c>
      <c r="K8" s="1">
        <f t="shared" ref="K8:O16" si="1">+C8/C$6</f>
        <v>0.36419639391926117</v>
      </c>
      <c r="L8" s="1">
        <f t="shared" si="1"/>
        <v>0.31774906536398295</v>
      </c>
      <c r="M8" s="1">
        <f t="shared" si="1"/>
        <v>0.28552599955032831</v>
      </c>
      <c r="N8" s="1">
        <f t="shared" si="1"/>
        <v>0.23068654149347859</v>
      </c>
      <c r="O8" s="1">
        <f t="shared" si="1"/>
        <v>0.14688999415058523</v>
      </c>
    </row>
    <row r="9" spans="1:15">
      <c r="A9" t="s">
        <v>12</v>
      </c>
      <c r="B9" s="8">
        <v>35741</v>
      </c>
      <c r="C9" s="8">
        <v>19465</v>
      </c>
      <c r="D9" s="8">
        <v>23512</v>
      </c>
      <c r="E9" s="8">
        <v>28994</v>
      </c>
      <c r="F9" s="8">
        <v>36667</v>
      </c>
      <c r="G9" s="8">
        <v>70070</v>
      </c>
      <c r="I9" t="s">
        <v>12</v>
      </c>
      <c r="J9" s="1">
        <f t="shared" ref="J9:J16" si="2">+B9/B$6</f>
        <v>5.2331957473787168E-2</v>
      </c>
      <c r="K9" s="1">
        <f t="shared" si="1"/>
        <v>6.4020760289696818E-2</v>
      </c>
      <c r="L9" s="1">
        <f t="shared" si="1"/>
        <v>5.8096925399614037E-2</v>
      </c>
      <c r="M9" s="1">
        <f t="shared" si="1"/>
        <v>5.6197328330090009E-2</v>
      </c>
      <c r="N9" s="1">
        <f t="shared" si="1"/>
        <v>5.2554106349433853E-2</v>
      </c>
      <c r="O9" s="1">
        <f t="shared" si="1"/>
        <v>4.694942634863182E-2</v>
      </c>
    </row>
    <row r="10" spans="1:15">
      <c r="A10" t="s">
        <v>13</v>
      </c>
      <c r="B10" s="8">
        <v>100217</v>
      </c>
      <c r="C10" s="8">
        <v>46018</v>
      </c>
      <c r="D10" s="8">
        <v>59516</v>
      </c>
      <c r="E10" s="8">
        <v>72850</v>
      </c>
      <c r="F10" s="8">
        <v>94132</v>
      </c>
      <c r="G10" s="8">
        <v>228571</v>
      </c>
      <c r="I10" t="s">
        <v>13</v>
      </c>
      <c r="J10" s="1">
        <f t="shared" si="2"/>
        <v>0.14673769010801399</v>
      </c>
      <c r="K10" s="1">
        <f t="shared" si="1"/>
        <v>0.1513540892376711</v>
      </c>
      <c r="L10" s="1">
        <f t="shared" si="1"/>
        <v>0.14706093110256163</v>
      </c>
      <c r="M10" s="1">
        <f t="shared" si="1"/>
        <v>0.14120077839715311</v>
      </c>
      <c r="N10" s="1">
        <f t="shared" si="1"/>
        <v>0.13491758635516699</v>
      </c>
      <c r="O10" s="1">
        <f t="shared" si="1"/>
        <v>0.15315081104514233</v>
      </c>
    </row>
    <row r="11" spans="1:15">
      <c r="A11" t="s">
        <v>14</v>
      </c>
      <c r="B11" s="8">
        <v>52108</v>
      </c>
      <c r="C11" s="8">
        <v>19266</v>
      </c>
      <c r="D11" s="8">
        <v>24970</v>
      </c>
      <c r="E11" s="8">
        <v>35359</v>
      </c>
      <c r="F11" s="8">
        <v>49809</v>
      </c>
      <c r="G11" s="8">
        <v>131133</v>
      </c>
      <c r="I11" t="s">
        <v>14</v>
      </c>
      <c r="J11" s="1">
        <f t="shared" si="2"/>
        <v>7.629651213016149E-2</v>
      </c>
      <c r="K11" s="1">
        <f t="shared" si="1"/>
        <v>6.3366245452930847E-2</v>
      </c>
      <c r="L11" s="1">
        <f t="shared" si="1"/>
        <v>6.1699567337034814E-2</v>
      </c>
      <c r="M11" s="1">
        <f t="shared" si="1"/>
        <v>6.8534225440561938E-2</v>
      </c>
      <c r="N11" s="1">
        <f t="shared" si="1"/>
        <v>7.1390282356313603E-2</v>
      </c>
      <c r="O11" s="1">
        <f t="shared" si="1"/>
        <v>8.7863837953120263E-2</v>
      </c>
    </row>
    <row r="12" spans="1:15">
      <c r="A12" t="s">
        <v>15</v>
      </c>
      <c r="B12" s="8">
        <v>36915</v>
      </c>
      <c r="C12" s="8">
        <v>9969</v>
      </c>
      <c r="D12" s="8">
        <v>17550</v>
      </c>
      <c r="E12" s="8">
        <v>27064</v>
      </c>
      <c r="F12" s="8">
        <v>44029</v>
      </c>
      <c r="G12" s="8">
        <v>85963</v>
      </c>
      <c r="I12" t="s">
        <v>15</v>
      </c>
      <c r="J12" s="1">
        <f t="shared" si="2"/>
        <v>5.4050927790068919E-2</v>
      </c>
      <c r="K12" s="1">
        <f t="shared" si="1"/>
        <v>3.2788233204623048E-2</v>
      </c>
      <c r="L12" s="1">
        <f t="shared" si="1"/>
        <v>4.3365134431916738E-2</v>
      </c>
      <c r="M12" s="1">
        <f t="shared" si="1"/>
        <v>5.2456525278525075E-2</v>
      </c>
      <c r="N12" s="1">
        <f t="shared" si="1"/>
        <v>6.3105919449620185E-2</v>
      </c>
      <c r="O12" s="1">
        <f t="shared" si="1"/>
        <v>5.7598309365026933E-2</v>
      </c>
    </row>
    <row r="13" spans="1:15">
      <c r="A13" t="s">
        <v>16</v>
      </c>
      <c r="B13" s="8">
        <v>155331</v>
      </c>
      <c r="C13" s="8">
        <v>47286</v>
      </c>
      <c r="D13" s="8">
        <v>79254</v>
      </c>
      <c r="E13" s="8">
        <v>108820</v>
      </c>
      <c r="F13" s="8">
        <v>158541</v>
      </c>
      <c r="G13" s="8">
        <v>382752</v>
      </c>
      <c r="I13" t="s">
        <v>16</v>
      </c>
      <c r="J13" s="1">
        <f t="shared" si="2"/>
        <v>0.22743558619962603</v>
      </c>
      <c r="K13" s="1">
        <f t="shared" si="1"/>
        <v>0.15552456568500406</v>
      </c>
      <c r="L13" s="1">
        <f t="shared" si="1"/>
        <v>0.19583249938844041</v>
      </c>
      <c r="M13" s="1">
        <f t="shared" si="1"/>
        <v>0.21091926843072342</v>
      </c>
      <c r="N13" s="1">
        <f t="shared" si="1"/>
        <v>0.22723376809516985</v>
      </c>
      <c r="O13" s="1">
        <f t="shared" si="1"/>
        <v>0.25645763998560761</v>
      </c>
    </row>
    <row r="14" spans="1:15">
      <c r="A14" t="s">
        <v>17</v>
      </c>
      <c r="B14" s="8">
        <v>27831</v>
      </c>
      <c r="C14" s="8">
        <v>10614</v>
      </c>
      <c r="D14" s="8">
        <v>15398</v>
      </c>
      <c r="E14" s="8">
        <v>20024</v>
      </c>
      <c r="F14" s="8">
        <v>27576</v>
      </c>
      <c r="G14" s="8">
        <v>65541</v>
      </c>
      <c r="I14" t="s">
        <v>17</v>
      </c>
      <c r="J14" s="1">
        <f t="shared" si="2"/>
        <v>4.0750138732910959E-2</v>
      </c>
      <c r="K14" s="1">
        <f t="shared" si="1"/>
        <v>3.4909650640372054E-2</v>
      </c>
      <c r="L14" s="1">
        <f t="shared" si="1"/>
        <v>3.8047654699866325E-2</v>
      </c>
      <c r="M14" s="1">
        <f t="shared" si="1"/>
        <v>3.8811316219966974E-2</v>
      </c>
      <c r="N14" s="1">
        <f t="shared" si="1"/>
        <v>3.9524150781138023E-2</v>
      </c>
      <c r="O14" s="1">
        <f t="shared" si="1"/>
        <v>4.3914833057166806E-2</v>
      </c>
    </row>
    <row r="15" spans="1:15">
      <c r="A15" t="s">
        <v>18</v>
      </c>
      <c r="B15" s="8">
        <v>40223</v>
      </c>
      <c r="C15" s="8">
        <v>13966</v>
      </c>
      <c r="D15" s="8">
        <v>20232</v>
      </c>
      <c r="E15" s="8">
        <v>28058</v>
      </c>
      <c r="F15" s="8">
        <v>46398</v>
      </c>
      <c r="G15" s="8">
        <v>92461</v>
      </c>
      <c r="I15" t="s">
        <v>18</v>
      </c>
      <c r="J15" s="1">
        <f t="shared" si="2"/>
        <v>5.8894500027087696E-2</v>
      </c>
      <c r="K15" s="1">
        <f t="shared" si="1"/>
        <v>4.5934443267706439E-2</v>
      </c>
      <c r="L15" s="1">
        <f t="shared" si="1"/>
        <v>4.9992216514332735E-2</v>
      </c>
      <c r="M15" s="1">
        <f t="shared" si="1"/>
        <v>5.4383135762077171E-2</v>
      </c>
      <c r="N15" s="1">
        <f t="shared" si="1"/>
        <v>6.6501361616740723E-2</v>
      </c>
      <c r="O15" s="1">
        <f t="shared" si="1"/>
        <v>6.1952203648078304E-2</v>
      </c>
    </row>
    <row r="16" spans="1:15">
      <c r="A16" t="s">
        <v>19</v>
      </c>
      <c r="B16" s="8">
        <v>81238</v>
      </c>
      <c r="C16" s="8">
        <v>26727</v>
      </c>
      <c r="D16" s="8">
        <v>35677</v>
      </c>
      <c r="E16" s="8">
        <v>47451</v>
      </c>
      <c r="F16" s="8">
        <v>79598</v>
      </c>
      <c r="G16" s="8">
        <v>216739</v>
      </c>
      <c r="I16" t="s">
        <v>19</v>
      </c>
      <c r="J16" s="1">
        <f t="shared" si="2"/>
        <v>0.11894864612785098</v>
      </c>
      <c r="K16" s="1">
        <f t="shared" si="1"/>
        <v>8.7905618302734495E-2</v>
      </c>
      <c r="L16" s="1">
        <f t="shared" si="1"/>
        <v>8.8156005762250342E-2</v>
      </c>
      <c r="M16" s="1">
        <f t="shared" si="1"/>
        <v>9.1971422590573948E-2</v>
      </c>
      <c r="N16" s="1">
        <f t="shared" si="1"/>
        <v>0.11408628350293823</v>
      </c>
      <c r="O16" s="1">
        <f t="shared" si="1"/>
        <v>0.14522294444664066</v>
      </c>
    </row>
    <row r="17" spans="1:15">
      <c r="C17" s="10"/>
      <c r="D17" s="10"/>
      <c r="E17" s="10"/>
      <c r="F17" s="10"/>
      <c r="G17" s="10"/>
    </row>
    <row r="20" spans="1:15">
      <c r="A20" t="s">
        <v>20</v>
      </c>
    </row>
    <row r="21" spans="1:15">
      <c r="A21" t="s">
        <v>4</v>
      </c>
    </row>
    <row r="23" spans="1:15">
      <c r="B23" t="s">
        <v>5</v>
      </c>
      <c r="C23" t="s">
        <v>6</v>
      </c>
      <c r="D23" t="s">
        <v>7</v>
      </c>
      <c r="E23" t="s">
        <v>8</v>
      </c>
      <c r="F23" t="s">
        <v>9</v>
      </c>
      <c r="G23" t="s">
        <v>10</v>
      </c>
      <c r="I23" s="11"/>
      <c r="J23" s="12" t="s">
        <v>5</v>
      </c>
      <c r="K23" s="12" t="s">
        <v>6</v>
      </c>
      <c r="L23" s="12" t="s">
        <v>7</v>
      </c>
      <c r="M23" s="12" t="s">
        <v>8</v>
      </c>
      <c r="N23" s="12" t="s">
        <v>9</v>
      </c>
      <c r="O23" s="12" t="s">
        <v>10</v>
      </c>
    </row>
    <row r="24" spans="1:15" hidden="1">
      <c r="A24" t="s">
        <v>5</v>
      </c>
      <c r="B24" s="8">
        <v>614535</v>
      </c>
      <c r="C24" s="8">
        <v>245529</v>
      </c>
      <c r="D24" s="8">
        <v>344683</v>
      </c>
      <c r="E24" s="8">
        <v>427532</v>
      </c>
      <c r="F24" s="8">
        <v>622065</v>
      </c>
      <c r="G24" s="8">
        <v>1432863</v>
      </c>
      <c r="I24" s="11" t="s">
        <v>5</v>
      </c>
      <c r="J24" s="13">
        <f>+SUM(J26:J34)</f>
        <v>0.99999999999999989</v>
      </c>
      <c r="K24" s="13">
        <f t="shared" ref="K24:O24" si="3">+SUM(K26:K34)</f>
        <v>0.99999999999999989</v>
      </c>
      <c r="L24" s="13">
        <f t="shared" si="3"/>
        <v>0.99999999999999989</v>
      </c>
      <c r="M24" s="13">
        <f t="shared" si="3"/>
        <v>0.99999999999999978</v>
      </c>
      <c r="N24" s="13">
        <f t="shared" si="3"/>
        <v>1</v>
      </c>
      <c r="O24" s="13">
        <f t="shared" si="3"/>
        <v>1</v>
      </c>
    </row>
    <row r="25" spans="1:15">
      <c r="B25" s="8"/>
      <c r="C25" s="8"/>
      <c r="D25" s="8"/>
      <c r="E25" s="8"/>
      <c r="F25" s="8"/>
      <c r="G25" s="8"/>
      <c r="I25" s="11"/>
      <c r="J25" s="14"/>
      <c r="K25" s="14"/>
      <c r="L25" s="14"/>
      <c r="M25" s="14"/>
      <c r="N25" s="14"/>
      <c r="O25" s="14"/>
    </row>
    <row r="26" spans="1:15">
      <c r="A26" t="s">
        <v>11</v>
      </c>
      <c r="B26" s="8">
        <v>149212</v>
      </c>
      <c r="C26" s="8">
        <v>103861</v>
      </c>
      <c r="D26" s="8">
        <v>123748</v>
      </c>
      <c r="E26" s="8">
        <v>140718</v>
      </c>
      <c r="F26" s="8">
        <v>156978</v>
      </c>
      <c r="G26" s="8">
        <v>220754</v>
      </c>
      <c r="I26" s="11" t="s">
        <v>11</v>
      </c>
      <c r="J26" s="15">
        <f>+B26/B$24</f>
        <v>0.24280472226968358</v>
      </c>
      <c r="K26" s="15">
        <f t="shared" ref="K26:O34" si="4">+C26/C$24</f>
        <v>0.42300909464869729</v>
      </c>
      <c r="L26" s="15">
        <f t="shared" si="4"/>
        <v>0.35901973697571393</v>
      </c>
      <c r="M26" s="15">
        <f t="shared" si="4"/>
        <v>0.32914027488000897</v>
      </c>
      <c r="N26" s="15">
        <f t="shared" si="4"/>
        <v>0.2523498348243351</v>
      </c>
      <c r="O26" s="15">
        <f t="shared" si="4"/>
        <v>0.15406497341336889</v>
      </c>
    </row>
    <row r="27" spans="1:15">
      <c r="A27" t="s">
        <v>12</v>
      </c>
      <c r="B27" s="8">
        <v>27126</v>
      </c>
      <c r="C27" s="8">
        <v>11068</v>
      </c>
      <c r="D27" s="8">
        <v>18711</v>
      </c>
      <c r="E27" s="8">
        <v>22624</v>
      </c>
      <c r="F27" s="8">
        <v>31122</v>
      </c>
      <c r="G27" s="8">
        <v>52104</v>
      </c>
      <c r="I27" s="11" t="s">
        <v>12</v>
      </c>
      <c r="J27" s="15">
        <f t="shared" ref="J27:J34" si="5">+B27/B$24</f>
        <v>4.4140691742537042E-2</v>
      </c>
      <c r="K27" s="15">
        <f t="shared" si="4"/>
        <v>4.5078178137816713E-2</v>
      </c>
      <c r="L27" s="15">
        <f t="shared" si="4"/>
        <v>5.4284661558591518E-2</v>
      </c>
      <c r="M27" s="15">
        <f t="shared" si="4"/>
        <v>5.2917676337677647E-2</v>
      </c>
      <c r="N27" s="15">
        <f t="shared" si="4"/>
        <v>5.003014154469388E-2</v>
      </c>
      <c r="O27" s="15">
        <f t="shared" si="4"/>
        <v>3.636356022871691E-2</v>
      </c>
    </row>
    <row r="28" spans="1:15">
      <c r="A28" t="s">
        <v>13</v>
      </c>
      <c r="B28" s="8">
        <v>95324</v>
      </c>
      <c r="C28" s="8">
        <v>35196</v>
      </c>
      <c r="D28" s="8">
        <v>46141</v>
      </c>
      <c r="E28" s="8">
        <v>57322</v>
      </c>
      <c r="F28" s="8">
        <v>93463</v>
      </c>
      <c r="G28" s="8">
        <v>244495</v>
      </c>
      <c r="I28" s="11" t="s">
        <v>13</v>
      </c>
      <c r="J28" s="15">
        <f t="shared" si="5"/>
        <v>0.15511565655332893</v>
      </c>
      <c r="K28" s="15">
        <f t="shared" si="4"/>
        <v>0.14334762899698203</v>
      </c>
      <c r="L28" s="15">
        <f t="shared" si="4"/>
        <v>0.13386502960691418</v>
      </c>
      <c r="M28" s="15">
        <f t="shared" si="4"/>
        <v>0.13407651357091399</v>
      </c>
      <c r="N28" s="15">
        <f t="shared" si="4"/>
        <v>0.15024635689196467</v>
      </c>
      <c r="O28" s="15">
        <f t="shared" si="4"/>
        <v>0.17063389870490062</v>
      </c>
    </row>
    <row r="29" spans="1:15">
      <c r="A29" t="s">
        <v>14</v>
      </c>
      <c r="B29" s="8">
        <v>41352</v>
      </c>
      <c r="C29" s="8">
        <v>12158</v>
      </c>
      <c r="D29" s="8">
        <v>19843</v>
      </c>
      <c r="E29" s="8">
        <v>26545</v>
      </c>
      <c r="F29" s="8">
        <v>38969</v>
      </c>
      <c r="G29" s="8">
        <v>109244</v>
      </c>
      <c r="I29" s="11" t="s">
        <v>14</v>
      </c>
      <c r="J29" s="15">
        <f t="shared" si="5"/>
        <v>6.7289902121115963E-2</v>
      </c>
      <c r="K29" s="15">
        <f t="shared" si="4"/>
        <v>4.9517572262339681E-2</v>
      </c>
      <c r="L29" s="15">
        <f t="shared" si="4"/>
        <v>5.7568838614030865E-2</v>
      </c>
      <c r="M29" s="15">
        <f t="shared" si="4"/>
        <v>6.2088919659814938E-2</v>
      </c>
      <c r="N29" s="15">
        <f t="shared" si="4"/>
        <v>6.2644578942714996E-2</v>
      </c>
      <c r="O29" s="15">
        <f t="shared" si="4"/>
        <v>7.6241762122408074E-2</v>
      </c>
    </row>
    <row r="30" spans="1:15">
      <c r="A30" t="s">
        <v>15</v>
      </c>
      <c r="B30" s="8">
        <v>38716</v>
      </c>
      <c r="C30" s="8">
        <v>8341</v>
      </c>
      <c r="D30" s="8">
        <v>14676</v>
      </c>
      <c r="E30" s="8">
        <v>23446</v>
      </c>
      <c r="F30" s="8">
        <v>42367</v>
      </c>
      <c r="G30" s="8">
        <v>104752</v>
      </c>
      <c r="I30" s="11" t="s">
        <v>15</v>
      </c>
      <c r="J30" s="15">
        <f t="shared" si="5"/>
        <v>6.3000480037752118E-2</v>
      </c>
      <c r="K30" s="15">
        <f t="shared" si="4"/>
        <v>3.3971547149216588E-2</v>
      </c>
      <c r="L30" s="15">
        <f t="shared" si="4"/>
        <v>4.257825306150869E-2</v>
      </c>
      <c r="M30" s="15">
        <f t="shared" si="4"/>
        <v>5.4840339436580184E-2</v>
      </c>
      <c r="N30" s="15">
        <f t="shared" si="4"/>
        <v>6.8107030615771669E-2</v>
      </c>
      <c r="O30" s="15">
        <f t="shared" si="4"/>
        <v>7.3106779922435014E-2</v>
      </c>
    </row>
    <row r="31" spans="1:15">
      <c r="A31" t="s">
        <v>16</v>
      </c>
      <c r="B31" s="8">
        <v>128903</v>
      </c>
      <c r="C31" s="8">
        <v>39798</v>
      </c>
      <c r="D31" s="8">
        <v>63831</v>
      </c>
      <c r="E31" s="8">
        <v>79897</v>
      </c>
      <c r="F31" s="8">
        <v>125840</v>
      </c>
      <c r="G31" s="8">
        <v>335148</v>
      </c>
      <c r="I31" s="11" t="s">
        <v>16</v>
      </c>
      <c r="J31" s="15">
        <f t="shared" si="5"/>
        <v>0.20975697071769711</v>
      </c>
      <c r="K31" s="15">
        <f t="shared" si="4"/>
        <v>0.16209083244749092</v>
      </c>
      <c r="L31" s="15">
        <f t="shared" si="4"/>
        <v>0.18518754913935412</v>
      </c>
      <c r="M31" s="15">
        <f t="shared" si="4"/>
        <v>0.18687957860464247</v>
      </c>
      <c r="N31" s="15">
        <f t="shared" si="4"/>
        <v>0.20229397249483574</v>
      </c>
      <c r="O31" s="15">
        <f t="shared" si="4"/>
        <v>0.23390093819157867</v>
      </c>
    </row>
    <row r="32" spans="1:15">
      <c r="A32" t="s">
        <v>17</v>
      </c>
      <c r="B32" s="8">
        <v>41000</v>
      </c>
      <c r="C32" s="8">
        <v>13261</v>
      </c>
      <c r="D32" s="8">
        <v>22345</v>
      </c>
      <c r="E32" s="8">
        <v>28082</v>
      </c>
      <c r="F32" s="8">
        <v>44500</v>
      </c>
      <c r="G32" s="8">
        <v>96813</v>
      </c>
      <c r="I32" s="11" t="s">
        <v>17</v>
      </c>
      <c r="J32" s="15">
        <f t="shared" si="5"/>
        <v>6.6717111311804855E-2</v>
      </c>
      <c r="K32" s="15">
        <f t="shared" si="4"/>
        <v>5.4009913289265223E-2</v>
      </c>
      <c r="L32" s="15">
        <f t="shared" si="4"/>
        <v>6.4827682247166243E-2</v>
      </c>
      <c r="M32" s="15">
        <f t="shared" si="4"/>
        <v>6.5683972193894255E-2</v>
      </c>
      <c r="N32" s="15">
        <f t="shared" si="4"/>
        <v>7.1535932740147731E-2</v>
      </c>
      <c r="O32" s="15">
        <f t="shared" si="4"/>
        <v>6.7566124605073899E-2</v>
      </c>
    </row>
    <row r="33" spans="1:15">
      <c r="A33" t="s">
        <v>18</v>
      </c>
      <c r="B33" s="8">
        <v>44366</v>
      </c>
      <c r="C33" s="8">
        <v>7898</v>
      </c>
      <c r="D33" s="8">
        <v>12817</v>
      </c>
      <c r="E33" s="8">
        <v>16592</v>
      </c>
      <c r="F33" s="8">
        <v>40029</v>
      </c>
      <c r="G33" s="8">
        <v>144495</v>
      </c>
      <c r="I33" s="11" t="s">
        <v>18</v>
      </c>
      <c r="J33" s="15">
        <f t="shared" si="5"/>
        <v>7.21944234258423E-2</v>
      </c>
      <c r="K33" s="15">
        <f t="shared" si="4"/>
        <v>3.2167279628882946E-2</v>
      </c>
      <c r="L33" s="15">
        <f t="shared" si="4"/>
        <v>3.7184891625058385E-2</v>
      </c>
      <c r="M33" s="15">
        <f t="shared" si="4"/>
        <v>3.8808790920913522E-2</v>
      </c>
      <c r="N33" s="15">
        <f t="shared" si="4"/>
        <v>6.4348580936075817E-2</v>
      </c>
      <c r="O33" s="15">
        <f t="shared" si="4"/>
        <v>0.10084355587379952</v>
      </c>
    </row>
    <row r="34" spans="1:15">
      <c r="A34" t="s">
        <v>19</v>
      </c>
      <c r="B34" s="8">
        <v>48536</v>
      </c>
      <c r="C34" s="8">
        <v>13948</v>
      </c>
      <c r="D34" s="8">
        <v>22571</v>
      </c>
      <c r="E34" s="8">
        <v>32306</v>
      </c>
      <c r="F34" s="8">
        <v>48797</v>
      </c>
      <c r="G34" s="8">
        <v>125058</v>
      </c>
      <c r="I34" s="11" t="s">
        <v>19</v>
      </c>
      <c r="J34" s="15">
        <f t="shared" si="5"/>
        <v>7.8980041820238073E-2</v>
      </c>
      <c r="K34" s="15">
        <f t="shared" si="4"/>
        <v>5.6807953439308598E-2</v>
      </c>
      <c r="L34" s="15">
        <f t="shared" si="4"/>
        <v>6.5483357171662079E-2</v>
      </c>
      <c r="M34" s="15">
        <f t="shared" si="4"/>
        <v>7.5563934395554019E-2</v>
      </c>
      <c r="N34" s="15">
        <f t="shared" si="4"/>
        <v>7.8443571009460422E-2</v>
      </c>
      <c r="O34" s="15">
        <f t="shared" si="4"/>
        <v>8.7278406937718406E-2</v>
      </c>
    </row>
    <row r="35" spans="1:15">
      <c r="B35" s="10"/>
      <c r="C35" s="10"/>
      <c r="D35" s="10"/>
      <c r="E35" s="10"/>
      <c r="F35" s="10"/>
      <c r="G35" s="10"/>
    </row>
    <row r="39" spans="1:15" ht="15.75">
      <c r="A39" s="27" t="s">
        <v>21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t="s">
        <v>4</v>
      </c>
    </row>
    <row r="41" spans="1:15" ht="15.75" thickBot="1">
      <c r="A41" s="16"/>
      <c r="B41" s="16"/>
      <c r="C41" s="16"/>
      <c r="D41" s="16"/>
      <c r="E41" s="16"/>
      <c r="F41" s="16"/>
      <c r="G41" s="16"/>
      <c r="I41" s="16"/>
      <c r="J41" s="16"/>
      <c r="K41" s="16"/>
      <c r="L41" s="16"/>
      <c r="M41" s="16"/>
      <c r="N41" s="16"/>
      <c r="O41" s="16"/>
    </row>
    <row r="42" spans="1:15" ht="15.75" thickBot="1">
      <c r="A42" s="30"/>
      <c r="B42" s="31" t="s">
        <v>5</v>
      </c>
      <c r="C42" s="31" t="s">
        <v>6</v>
      </c>
      <c r="D42" s="31" t="s">
        <v>7</v>
      </c>
      <c r="E42" s="31" t="s">
        <v>8</v>
      </c>
      <c r="F42" s="31" t="s">
        <v>9</v>
      </c>
      <c r="G42" s="31" t="s">
        <v>10</v>
      </c>
      <c r="I42" s="30"/>
      <c r="J42" s="31" t="s">
        <v>5</v>
      </c>
      <c r="K42" s="31" t="s">
        <v>6</v>
      </c>
      <c r="L42" s="31" t="s">
        <v>7</v>
      </c>
      <c r="M42" s="31" t="s">
        <v>8</v>
      </c>
      <c r="N42" s="31" t="s">
        <v>9</v>
      </c>
      <c r="O42" s="31" t="s">
        <v>10</v>
      </c>
    </row>
    <row r="43" spans="1:15">
      <c r="A43" s="32" t="s">
        <v>5</v>
      </c>
      <c r="B43" s="33">
        <v>740704</v>
      </c>
      <c r="C43" s="33">
        <v>327229</v>
      </c>
      <c r="D43" s="33">
        <v>434229</v>
      </c>
      <c r="E43" s="33">
        <v>542266</v>
      </c>
      <c r="F43" s="33">
        <v>754045</v>
      </c>
      <c r="G43" s="33">
        <v>1645759</v>
      </c>
      <c r="I43" s="32" t="s">
        <v>5</v>
      </c>
      <c r="J43" s="34">
        <f>+SUM(J44:J52)</f>
        <v>0.99999999999999989</v>
      </c>
      <c r="K43" s="34">
        <f t="shared" ref="K43:O43" si="6">+SUM(K44:K52)</f>
        <v>1</v>
      </c>
      <c r="L43" s="34">
        <f t="shared" si="6"/>
        <v>1</v>
      </c>
      <c r="M43" s="34">
        <f t="shared" si="6"/>
        <v>1</v>
      </c>
      <c r="N43" s="34">
        <f t="shared" si="6"/>
        <v>1</v>
      </c>
      <c r="O43" s="34">
        <f t="shared" si="6"/>
        <v>1</v>
      </c>
    </row>
    <row r="44" spans="1:15">
      <c r="A44" s="11" t="s">
        <v>11</v>
      </c>
      <c r="B44" s="29">
        <v>163548</v>
      </c>
      <c r="C44" s="29">
        <v>122428</v>
      </c>
      <c r="D44" s="29">
        <v>136231</v>
      </c>
      <c r="E44" s="29">
        <v>151209</v>
      </c>
      <c r="F44" s="29">
        <v>168990</v>
      </c>
      <c r="G44" s="29">
        <v>238882</v>
      </c>
      <c r="I44" s="37" t="s">
        <v>11</v>
      </c>
      <c r="J44" s="38">
        <f>+B44/B$43</f>
        <v>0.22080075171728517</v>
      </c>
      <c r="K44" s="38">
        <f t="shared" ref="K44:O52" si="7">+C44/C$43</f>
        <v>0.37413554422132511</v>
      </c>
      <c r="L44" s="38">
        <f t="shared" si="7"/>
        <v>0.31373077339376226</v>
      </c>
      <c r="M44" s="38">
        <f t="shared" si="7"/>
        <v>0.27884654394706659</v>
      </c>
      <c r="N44" s="38">
        <f t="shared" si="7"/>
        <v>0.22411129309258732</v>
      </c>
      <c r="O44" s="38">
        <f t="shared" si="7"/>
        <v>0.1451500493085561</v>
      </c>
    </row>
    <row r="45" spans="1:15">
      <c r="A45" s="11" t="s">
        <v>12</v>
      </c>
      <c r="B45" s="29">
        <v>38798</v>
      </c>
      <c r="C45" s="29">
        <v>21138</v>
      </c>
      <c r="D45" s="29">
        <v>25710</v>
      </c>
      <c r="E45" s="29">
        <v>29798</v>
      </c>
      <c r="F45" s="29">
        <v>40043</v>
      </c>
      <c r="G45" s="29">
        <v>77300</v>
      </c>
      <c r="I45" s="11" t="s">
        <v>12</v>
      </c>
      <c r="J45" s="15">
        <f t="shared" ref="J45:J52" si="8">+B45/B$43</f>
        <v>5.2379898042942928E-2</v>
      </c>
      <c r="K45" s="15">
        <f t="shared" si="7"/>
        <v>6.4596964205495239E-2</v>
      </c>
      <c r="L45" s="15">
        <f t="shared" si="7"/>
        <v>5.9208390043041806E-2</v>
      </c>
      <c r="M45" s="15">
        <f t="shared" si="7"/>
        <v>5.4950891260008926E-2</v>
      </c>
      <c r="N45" s="15">
        <f t="shared" si="7"/>
        <v>5.3104257703452715E-2</v>
      </c>
      <c r="O45" s="15">
        <f t="shared" si="7"/>
        <v>4.6969209951153237E-2</v>
      </c>
    </row>
    <row r="46" spans="1:15">
      <c r="A46" s="11" t="s">
        <v>13</v>
      </c>
      <c r="B46" s="29">
        <v>107107</v>
      </c>
      <c r="C46" s="29">
        <v>50101</v>
      </c>
      <c r="D46" s="29">
        <v>62409</v>
      </c>
      <c r="E46" s="29">
        <v>73656</v>
      </c>
      <c r="F46" s="29">
        <v>104130</v>
      </c>
      <c r="G46" s="29">
        <v>245241</v>
      </c>
      <c r="I46" s="11" t="s">
        <v>13</v>
      </c>
      <c r="J46" s="15">
        <f t="shared" si="8"/>
        <v>0.14460162224046313</v>
      </c>
      <c r="K46" s="15">
        <f t="shared" si="7"/>
        <v>0.15310684566465685</v>
      </c>
      <c r="L46" s="15">
        <f t="shared" si="7"/>
        <v>0.14372370339152843</v>
      </c>
      <c r="M46" s="15">
        <f t="shared" si="7"/>
        <v>0.13583001700272559</v>
      </c>
      <c r="N46" s="15">
        <f t="shared" si="7"/>
        <v>0.1380952065195048</v>
      </c>
      <c r="O46" s="15">
        <f t="shared" si="7"/>
        <v>0.14901392002109665</v>
      </c>
    </row>
    <row r="47" spans="1:15">
      <c r="A47" s="11" t="s">
        <v>14</v>
      </c>
      <c r="B47" s="29">
        <v>56278</v>
      </c>
      <c r="C47" s="29">
        <v>19127</v>
      </c>
      <c r="D47" s="29">
        <v>26390</v>
      </c>
      <c r="E47" s="29">
        <v>35263</v>
      </c>
      <c r="F47" s="29">
        <v>52341</v>
      </c>
      <c r="G47" s="29">
        <v>148271</v>
      </c>
      <c r="I47" s="11" t="s">
        <v>14</v>
      </c>
      <c r="J47" s="15">
        <f t="shared" si="8"/>
        <v>7.5979068561800672E-2</v>
      </c>
      <c r="K47" s="15">
        <f t="shared" si="7"/>
        <v>5.8451420870399631E-2</v>
      </c>
      <c r="L47" s="15">
        <f t="shared" si="7"/>
        <v>6.0774384023176711E-2</v>
      </c>
      <c r="M47" s="15">
        <f t="shared" si="7"/>
        <v>6.5028971021601947E-2</v>
      </c>
      <c r="N47" s="15">
        <f t="shared" si="7"/>
        <v>6.9413629160063398E-2</v>
      </c>
      <c r="O47" s="15">
        <f t="shared" si="7"/>
        <v>9.0092777861157075E-2</v>
      </c>
    </row>
    <row r="48" spans="1:15">
      <c r="A48" s="11" t="s">
        <v>15</v>
      </c>
      <c r="B48" s="29">
        <v>41787</v>
      </c>
      <c r="C48" s="29">
        <v>11271</v>
      </c>
      <c r="D48" s="29">
        <v>18289</v>
      </c>
      <c r="E48" s="29">
        <v>32305</v>
      </c>
      <c r="F48" s="29">
        <v>43908</v>
      </c>
      <c r="G48" s="29">
        <v>103165</v>
      </c>
      <c r="I48" s="11" t="s">
        <v>15</v>
      </c>
      <c r="J48" s="15">
        <f t="shared" si="8"/>
        <v>5.6415248196310538E-2</v>
      </c>
      <c r="K48" s="15">
        <f t="shared" si="7"/>
        <v>3.4443768736878454E-2</v>
      </c>
      <c r="L48" s="15">
        <f t="shared" si="7"/>
        <v>4.211832926865778E-2</v>
      </c>
      <c r="M48" s="15">
        <f t="shared" si="7"/>
        <v>5.9574083567843085E-2</v>
      </c>
      <c r="N48" s="15">
        <f t="shared" si="7"/>
        <v>5.8229946488604793E-2</v>
      </c>
      <c r="O48" s="15">
        <f t="shared" si="7"/>
        <v>6.2685362802208586E-2</v>
      </c>
    </row>
    <row r="49" spans="1:27">
      <c r="A49" s="11" t="s">
        <v>16</v>
      </c>
      <c r="B49" s="29">
        <v>165512</v>
      </c>
      <c r="C49" s="29">
        <v>48205</v>
      </c>
      <c r="D49" s="29">
        <v>84751</v>
      </c>
      <c r="E49" s="29">
        <v>116390</v>
      </c>
      <c r="F49" s="29">
        <v>174006</v>
      </c>
      <c r="G49" s="29">
        <v>404208</v>
      </c>
      <c r="I49" s="11" t="s">
        <v>16</v>
      </c>
      <c r="J49" s="15">
        <f t="shared" si="8"/>
        <v>0.22345228323324837</v>
      </c>
      <c r="K49" s="15">
        <f t="shared" si="7"/>
        <v>0.14731273817418383</v>
      </c>
      <c r="L49" s="15">
        <f t="shared" si="7"/>
        <v>0.19517581736825501</v>
      </c>
      <c r="M49" s="15">
        <f t="shared" si="7"/>
        <v>0.21463635927755012</v>
      </c>
      <c r="N49" s="15">
        <f t="shared" si="7"/>
        <v>0.23076341597650007</v>
      </c>
      <c r="O49" s="15">
        <f t="shared" si="7"/>
        <v>0.24560582685557242</v>
      </c>
    </row>
    <row r="50" spans="1:27">
      <c r="A50" s="11" t="s">
        <v>17</v>
      </c>
      <c r="B50" s="29">
        <v>30364</v>
      </c>
      <c r="C50" s="29">
        <v>11021</v>
      </c>
      <c r="D50" s="29">
        <v>16743</v>
      </c>
      <c r="E50" s="29">
        <v>20183</v>
      </c>
      <c r="F50" s="29">
        <v>29446</v>
      </c>
      <c r="G50" s="29">
        <v>74428</v>
      </c>
      <c r="I50" s="11" t="s">
        <v>17</v>
      </c>
      <c r="J50" s="15">
        <f t="shared" si="8"/>
        <v>4.0993433274290406E-2</v>
      </c>
      <c r="K50" s="15">
        <f t="shared" si="7"/>
        <v>3.3679777770307645E-2</v>
      </c>
      <c r="L50" s="15">
        <f t="shared" si="7"/>
        <v>3.8557995896174597E-2</v>
      </c>
      <c r="M50" s="15">
        <f t="shared" si="7"/>
        <v>3.7219740865184245E-2</v>
      </c>
      <c r="N50" s="15">
        <f t="shared" si="7"/>
        <v>3.9050719784628235E-2</v>
      </c>
      <c r="O50" s="15">
        <f t="shared" si="7"/>
        <v>4.5224118476642088E-2</v>
      </c>
    </row>
    <row r="51" spans="1:27">
      <c r="A51" s="11" t="s">
        <v>18</v>
      </c>
      <c r="B51" s="29">
        <v>45737</v>
      </c>
      <c r="C51" s="29">
        <v>14434</v>
      </c>
      <c r="D51" s="29">
        <v>22783</v>
      </c>
      <c r="E51" s="29">
        <v>31809</v>
      </c>
      <c r="F51" s="29">
        <v>53592</v>
      </c>
      <c r="G51" s="29">
        <v>106069</v>
      </c>
      <c r="I51" s="11" t="s">
        <v>18</v>
      </c>
      <c r="J51" s="15">
        <f t="shared" si="8"/>
        <v>6.1748012701429988E-2</v>
      </c>
      <c r="K51" s="15">
        <f t="shared" si="7"/>
        <v>4.4109782445932361E-2</v>
      </c>
      <c r="L51" s="15">
        <f t="shared" si="7"/>
        <v>5.2467707131490529E-2</v>
      </c>
      <c r="M51" s="15">
        <f t="shared" si="7"/>
        <v>5.8659403318666488E-2</v>
      </c>
      <c r="N51" s="15">
        <f t="shared" si="7"/>
        <v>7.1072681338646901E-2</v>
      </c>
      <c r="O51" s="15">
        <f t="shared" si="7"/>
        <v>6.4449898192870281E-2</v>
      </c>
    </row>
    <row r="52" spans="1:27" ht="15.75" thickBot="1">
      <c r="A52" s="17" t="s">
        <v>19</v>
      </c>
      <c r="B52" s="35">
        <v>91573</v>
      </c>
      <c r="C52" s="35">
        <v>29504</v>
      </c>
      <c r="D52" s="35">
        <v>40923</v>
      </c>
      <c r="E52" s="35">
        <v>51653</v>
      </c>
      <c r="F52" s="35">
        <v>87589</v>
      </c>
      <c r="G52" s="35">
        <v>248195</v>
      </c>
      <c r="I52" s="17" t="s">
        <v>19</v>
      </c>
      <c r="J52" s="36">
        <f t="shared" si="8"/>
        <v>0.12362968203222879</v>
      </c>
      <c r="K52" s="36">
        <f t="shared" si="7"/>
        <v>9.0163157910820857E-2</v>
      </c>
      <c r="L52" s="36">
        <f t="shared" si="7"/>
        <v>9.4242899483912873E-2</v>
      </c>
      <c r="M52" s="36">
        <f t="shared" si="7"/>
        <v>9.5253989739353007E-2</v>
      </c>
      <c r="N52" s="36">
        <f t="shared" si="7"/>
        <v>0.11615884993601178</v>
      </c>
      <c r="O52" s="36">
        <f t="shared" si="7"/>
        <v>0.15080883653074356</v>
      </c>
    </row>
    <row r="53" spans="1:27">
      <c r="B53" s="10"/>
      <c r="C53" s="10"/>
      <c r="D53" s="10"/>
      <c r="E53" s="10"/>
      <c r="F53" s="10"/>
      <c r="G53" s="10"/>
    </row>
    <row r="54" spans="1:27" ht="15.75" thickBot="1">
      <c r="I54" s="64" t="s">
        <v>35</v>
      </c>
      <c r="J54" s="50"/>
      <c r="K54" s="31" t="str">
        <f>+K42</f>
        <v>I</v>
      </c>
      <c r="L54" s="31" t="str">
        <f>+L42</f>
        <v>II</v>
      </c>
      <c r="M54" s="31" t="str">
        <f>+M42</f>
        <v>III</v>
      </c>
      <c r="N54" s="31" t="str">
        <f>+N42</f>
        <v>IV</v>
      </c>
      <c r="O54" s="31" t="str">
        <f>+O42</f>
        <v>V</v>
      </c>
    </row>
    <row r="55" spans="1:27">
      <c r="I55" s="47" t="s">
        <v>37</v>
      </c>
      <c r="J55" s="69"/>
      <c r="K55" s="48">
        <f>+K44</f>
        <v>0.37413554422132511</v>
      </c>
      <c r="L55" s="48">
        <f t="shared" ref="L55:O55" si="9">+L44</f>
        <v>0.31373077339376226</v>
      </c>
      <c r="M55" s="48">
        <f t="shared" si="9"/>
        <v>0.27884654394706659</v>
      </c>
      <c r="N55" s="48">
        <f t="shared" si="9"/>
        <v>0.22411129309258732</v>
      </c>
      <c r="O55" s="48">
        <f t="shared" si="9"/>
        <v>0.1451500493085561</v>
      </c>
    </row>
    <row r="56" spans="1:27" ht="15.75" thickBot="1">
      <c r="I56" s="17" t="s">
        <v>36</v>
      </c>
      <c r="J56" s="68"/>
      <c r="K56" s="49">
        <f>1-K55</f>
        <v>0.62586445577867489</v>
      </c>
      <c r="L56" s="49">
        <f t="shared" ref="L56:O56" si="10">1-L55</f>
        <v>0.68626922660623779</v>
      </c>
      <c r="M56" s="49">
        <f t="shared" si="10"/>
        <v>0.72115345605293335</v>
      </c>
      <c r="N56" s="49">
        <f t="shared" si="10"/>
        <v>0.77588870690741274</v>
      </c>
      <c r="O56" s="49">
        <f t="shared" si="10"/>
        <v>0.85484995069144387</v>
      </c>
      <c r="Q56" s="51"/>
      <c r="R56" s="52"/>
    </row>
    <row r="57" spans="1:27">
      <c r="I57" s="6"/>
      <c r="J57" s="95"/>
      <c r="K57" s="96"/>
      <c r="L57" s="96"/>
      <c r="M57" s="96"/>
      <c r="N57" s="96"/>
      <c r="O57" s="96"/>
      <c r="Q57" s="51"/>
      <c r="R57" s="52"/>
    </row>
    <row r="58" spans="1:27">
      <c r="I58" s="55"/>
      <c r="J58" s="55"/>
      <c r="Q58" s="99" t="s">
        <v>46</v>
      </c>
      <c r="R58" s="53"/>
    </row>
    <row r="59" spans="1:27" ht="15.75" thickBot="1">
      <c r="I59" s="70"/>
      <c r="J59" s="70"/>
      <c r="K59" s="70"/>
      <c r="L59" s="70"/>
      <c r="M59" s="70"/>
      <c r="N59" s="70"/>
      <c r="P59" s="130" t="s">
        <v>45</v>
      </c>
      <c r="Q59" s="74" t="s">
        <v>41</v>
      </c>
      <c r="R59" s="75"/>
      <c r="S59" s="82" t="s">
        <v>39</v>
      </c>
      <c r="T59" s="82" t="s">
        <v>40</v>
      </c>
      <c r="U59" s="83" t="s">
        <v>30</v>
      </c>
    </row>
    <row r="60" spans="1:27" ht="15" customHeight="1">
      <c r="H60" s="130" t="s">
        <v>45</v>
      </c>
      <c r="I60" s="56" t="s">
        <v>31</v>
      </c>
      <c r="J60" s="57"/>
      <c r="K60" s="57"/>
      <c r="L60" s="57"/>
      <c r="M60" s="57"/>
      <c r="N60" s="57"/>
      <c r="O60" s="79"/>
      <c r="P60" s="131"/>
      <c r="Q60" s="76" t="s">
        <v>28</v>
      </c>
      <c r="R60" s="77" t="s">
        <v>26</v>
      </c>
      <c r="S60" s="84">
        <v>559266</v>
      </c>
      <c r="T60" s="85">
        <v>530067</v>
      </c>
      <c r="U60" s="86">
        <f>+S60-T60</f>
        <v>29199</v>
      </c>
    </row>
    <row r="61" spans="1:27" s="22" customFormat="1" ht="20.100000000000001" customHeight="1" thickBot="1">
      <c r="H61" s="131"/>
      <c r="I61" s="58" t="s">
        <v>33</v>
      </c>
      <c r="J61" s="54" t="s">
        <v>6</v>
      </c>
      <c r="K61" s="54" t="s">
        <v>7</v>
      </c>
      <c r="L61" s="54" t="s">
        <v>8</v>
      </c>
      <c r="M61" s="54" t="s">
        <v>9</v>
      </c>
      <c r="N61" s="54" t="s">
        <v>10</v>
      </c>
      <c r="O61" s="77"/>
      <c r="P61" s="131"/>
      <c r="Q61" s="59"/>
      <c r="R61" s="26" t="s">
        <v>27</v>
      </c>
      <c r="S61" s="85">
        <v>72065</v>
      </c>
      <c r="T61" s="85">
        <v>66951</v>
      </c>
      <c r="U61" s="86">
        <f t="shared" ref="U61:U64" si="11">+S61-T61</f>
        <v>5114</v>
      </c>
      <c r="W61" s="23"/>
      <c r="AA61" s="23"/>
    </row>
    <row r="62" spans="1:27" ht="15" customHeight="1" thickBot="1">
      <c r="H62" s="131"/>
      <c r="I62" s="59" t="s">
        <v>11</v>
      </c>
      <c r="J62" s="60">
        <f>+K55*$J$68</f>
        <v>3.7108980712510817E-3</v>
      </c>
      <c r="K62" s="60">
        <f t="shared" ref="K62:N62" si="12">+L55*$J$68</f>
        <v>3.1117677533207331E-3</v>
      </c>
      <c r="L62" s="60">
        <f t="shared" si="12"/>
        <v>2.7657652903891597E-3</v>
      </c>
      <c r="M62" s="60">
        <f t="shared" si="12"/>
        <v>2.2228686317782506E-3</v>
      </c>
      <c r="N62" s="60">
        <f t="shared" si="12"/>
        <v>1.439684216965181E-3</v>
      </c>
      <c r="O62" s="26"/>
      <c r="P62" s="131"/>
      <c r="Q62" s="61"/>
      <c r="R62" s="17"/>
      <c r="S62" s="87"/>
      <c r="T62" s="87"/>
      <c r="U62" s="88">
        <f>+SUM(U60:U61)</f>
        <v>34313</v>
      </c>
      <c r="W62" s="21"/>
      <c r="AA62" s="21"/>
    </row>
    <row r="63" spans="1:27" ht="15" customHeight="1" thickBot="1">
      <c r="H63" s="131"/>
      <c r="I63" s="61" t="s">
        <v>23</v>
      </c>
      <c r="J63" s="36">
        <f>+K56*$J$69</f>
        <v>1.6668132097921908E-3</v>
      </c>
      <c r="K63" s="36">
        <f t="shared" ref="K63:N63" si="13">+L56*$J$69</f>
        <v>1.8276842562627649E-3</v>
      </c>
      <c r="L63" s="36">
        <f t="shared" si="13"/>
        <v>1.9205885487470404E-3</v>
      </c>
      <c r="M63" s="36">
        <f t="shared" si="13"/>
        <v>2.066360430059627E-3</v>
      </c>
      <c r="N63" s="36">
        <f t="shared" si="13"/>
        <v>2.2766514011886649E-3</v>
      </c>
      <c r="O63" s="80" t="s">
        <v>34</v>
      </c>
      <c r="P63" s="131"/>
      <c r="Q63" s="59" t="s">
        <v>29</v>
      </c>
      <c r="R63" s="77" t="s">
        <v>26</v>
      </c>
      <c r="S63" s="85">
        <v>2364211</v>
      </c>
      <c r="T63" s="85">
        <v>2235034</v>
      </c>
      <c r="U63" s="86">
        <f>+S63-T63</f>
        <v>129177</v>
      </c>
      <c r="W63" s="21"/>
      <c r="AA63" s="21"/>
    </row>
    <row r="64" spans="1:27" ht="15" customHeight="1">
      <c r="H64" s="131"/>
      <c r="I64" s="59" t="s">
        <v>5</v>
      </c>
      <c r="J64" s="100">
        <f>+SUM(J62:J63)</f>
        <v>5.3777112810432723E-3</v>
      </c>
      <c r="K64" s="62">
        <f t="shared" ref="K64:N64" si="14">+SUM(K62:K63)</f>
        <v>4.9394520095834976E-3</v>
      </c>
      <c r="L64" s="62">
        <f t="shared" si="14"/>
        <v>4.6863538391362005E-3</v>
      </c>
      <c r="M64" s="62">
        <f t="shared" si="14"/>
        <v>4.2892290618378771E-3</v>
      </c>
      <c r="N64" s="100">
        <f t="shared" si="14"/>
        <v>3.7163356181538461E-3</v>
      </c>
      <c r="O64" s="81">
        <f>+J64-N64</f>
        <v>1.6613756628894262E-3</v>
      </c>
      <c r="P64" s="131"/>
      <c r="Q64" s="59"/>
      <c r="R64" s="26" t="s">
        <v>27</v>
      </c>
      <c r="S64" s="85">
        <v>294874</v>
      </c>
      <c r="T64" s="85">
        <v>273846</v>
      </c>
      <c r="U64" s="86">
        <f t="shared" si="11"/>
        <v>21028</v>
      </c>
    </row>
    <row r="65" spans="8:27">
      <c r="H65" s="132"/>
      <c r="I65" s="128" t="s">
        <v>38</v>
      </c>
      <c r="J65" s="129"/>
      <c r="K65" s="129"/>
      <c r="L65" s="129"/>
      <c r="M65" s="129"/>
      <c r="N65" s="129"/>
      <c r="O65" s="129"/>
      <c r="P65" s="132"/>
      <c r="Q65" s="78"/>
      <c r="R65" s="20"/>
      <c r="S65" s="89"/>
      <c r="T65" s="90"/>
      <c r="U65" s="91">
        <f>+SUM(U63:U64)</f>
        <v>150205</v>
      </c>
      <c r="W65" s="21"/>
      <c r="AA65" s="21"/>
    </row>
    <row r="67" spans="8:27" ht="15.75" thickBot="1">
      <c r="I67" s="64" t="s">
        <v>32</v>
      </c>
      <c r="J67" s="66">
        <v>40664</v>
      </c>
      <c r="K67" s="66">
        <v>40695</v>
      </c>
      <c r="L67" s="66">
        <v>40725</v>
      </c>
      <c r="M67" s="40"/>
      <c r="N67" s="40"/>
      <c r="O67" s="40"/>
    </row>
    <row r="68" spans="8:27" ht="15.75" thickBot="1">
      <c r="I68" s="11" t="str">
        <f>+I44</f>
        <v>Alimentos y bebidas</v>
      </c>
      <c r="J68" s="67">
        <f>+Q69</f>
        <v>9.9185926826985682E-3</v>
      </c>
      <c r="K68" s="67">
        <f>+R69</f>
        <v>5.4665060687482114E-3</v>
      </c>
      <c r="L68" s="67">
        <f>+S69</f>
        <v>2.2115739034280768E-3</v>
      </c>
      <c r="M68" s="18"/>
      <c r="N68" s="18"/>
      <c r="O68" s="18"/>
      <c r="P68" s="63"/>
      <c r="Q68" s="42">
        <f>+'Series Inflacion'!A35</f>
        <v>40664</v>
      </c>
      <c r="R68" s="42">
        <v>40695</v>
      </c>
      <c r="S68" s="42">
        <v>40725</v>
      </c>
    </row>
    <row r="69" spans="8:27" ht="15.75" thickBot="1">
      <c r="I69" s="17" t="s">
        <v>22</v>
      </c>
      <c r="J69" s="68">
        <f>+(Q70-Q71*Q69)/(1-Q71)</f>
        <v>2.663217561569957E-3</v>
      </c>
      <c r="K69" s="68">
        <f>+(R70-R71*R69)/(1-R71)</f>
        <v>8.494771886440205E-4</v>
      </c>
      <c r="L69" s="68">
        <f>+(S70-S71*S69)/(1-S71)</f>
        <v>1.0155845323270398E-3</v>
      </c>
      <c r="M69" s="18"/>
      <c r="N69" s="18"/>
      <c r="O69" s="18"/>
      <c r="P69" t="s">
        <v>42</v>
      </c>
      <c r="Q69" s="71">
        <f>+'Series Inflacion'!F35</f>
        <v>9.9185926826985682E-3</v>
      </c>
      <c r="R69" s="98">
        <f>+'Series Inflacion'!F36</f>
        <v>5.4665060687482114E-3</v>
      </c>
      <c r="S69" s="98">
        <f>+'Series Inflacion'!F37</f>
        <v>2.2115739034280768E-3</v>
      </c>
    </row>
    <row r="70" spans="8:27">
      <c r="P70" t="s">
        <v>43</v>
      </c>
      <c r="Q70" s="71">
        <f>+'Series Inflacion'!C35</f>
        <v>4.0345821325649123E-3</v>
      </c>
      <c r="R70" s="98">
        <f>+'Series Inflacion'!C36</f>
        <v>1.7221584385764821E-3</v>
      </c>
      <c r="S70" s="98">
        <f>+'Series Inflacion'!C37</f>
        <v>1.2416427889205828E-3</v>
      </c>
      <c r="T70" s="21"/>
      <c r="U70" s="21"/>
    </row>
    <row r="71" spans="8:27">
      <c r="P71" t="s">
        <v>44</v>
      </c>
      <c r="Q71" s="19">
        <v>0.1890136</v>
      </c>
      <c r="R71" s="19">
        <v>0.1890136</v>
      </c>
      <c r="S71" s="19">
        <v>0.1890136</v>
      </c>
      <c r="T71" s="21"/>
      <c r="U71" s="21"/>
    </row>
    <row r="72" spans="8:27">
      <c r="T72" s="21"/>
      <c r="U72" s="21"/>
    </row>
    <row r="73" spans="8:27" ht="15.75" thickBot="1">
      <c r="P73" s="41"/>
      <c r="Q73" s="42">
        <v>40118</v>
      </c>
      <c r="R73" s="92">
        <v>40664</v>
      </c>
      <c r="S73" s="92">
        <v>40695</v>
      </c>
      <c r="T73" s="92">
        <v>40725</v>
      </c>
    </row>
    <row r="74" spans="8:27">
      <c r="P74" t="s">
        <v>24</v>
      </c>
      <c r="Q74" s="8">
        <v>64134</v>
      </c>
      <c r="R74" s="93">
        <f>+$Q$74*(1+Q$69)/(1+Q$70)</f>
        <v>64509.848740011272</v>
      </c>
      <c r="S74" s="93">
        <f>+$Q$74*(1+R$69)/(1+R$70)</f>
        <v>64373.727142791526</v>
      </c>
      <c r="T74" s="93">
        <f>+$Q$74*(1+S$69)/(1+S$70)</f>
        <v>64196.128420792164</v>
      </c>
      <c r="W74" s="21"/>
      <c r="AA74" s="21"/>
    </row>
    <row r="75" spans="8:27">
      <c r="P75" t="s">
        <v>25</v>
      </c>
      <c r="Q75" s="8">
        <v>43242</v>
      </c>
      <c r="R75" s="94">
        <f>+$Q$75*(1+Q$69)/(1+Q$70)</f>
        <v>43495.413964754538</v>
      </c>
      <c r="S75" s="94">
        <f>+$Q$75*(1+R$69)/(1+R$70)</f>
        <v>43403.634719627509</v>
      </c>
      <c r="T75" s="94">
        <f>+$Q$75*(1+S$69)/(1+S$70)</f>
        <v>43283.889749148577</v>
      </c>
      <c r="W75" s="21"/>
      <c r="AA75" s="21"/>
    </row>
    <row r="76" spans="8:27">
      <c r="Q76" s="24"/>
      <c r="R76" s="24"/>
      <c r="W76" s="21"/>
      <c r="AA76" s="21"/>
    </row>
    <row r="77" spans="8:27">
      <c r="P77" t="s">
        <v>48</v>
      </c>
      <c r="Q77" s="24">
        <f>33137*2/(1+Q736)</f>
        <v>66274</v>
      </c>
      <c r="R77" s="24"/>
      <c r="W77" s="21"/>
      <c r="X77" s="21"/>
    </row>
    <row r="78" spans="8:27">
      <c r="W78" s="21"/>
      <c r="X78" s="21"/>
      <c r="Y78" s="21"/>
      <c r="AA78" s="21"/>
    </row>
    <row r="79" spans="8:27">
      <c r="W79" s="21"/>
      <c r="Z79" s="21"/>
    </row>
    <row r="80" spans="8:27" ht="15.75" thickBot="1">
      <c r="P80" s="133" t="s">
        <v>51</v>
      </c>
      <c r="Q80" s="74" t="s">
        <v>41</v>
      </c>
      <c r="R80" s="75"/>
      <c r="S80" s="82" t="s">
        <v>39</v>
      </c>
      <c r="T80" s="82" t="s">
        <v>40</v>
      </c>
      <c r="U80" s="83" t="s">
        <v>30</v>
      </c>
      <c r="Z80" s="21"/>
    </row>
    <row r="81" spans="8:26">
      <c r="H81" s="133" t="s">
        <v>51</v>
      </c>
      <c r="I81" s="56" t="s">
        <v>31</v>
      </c>
      <c r="J81" s="57"/>
      <c r="K81" s="57"/>
      <c r="L81" s="57"/>
      <c r="M81" s="57"/>
      <c r="N81" s="57"/>
      <c r="O81" s="79"/>
      <c r="P81" s="134"/>
      <c r="Q81" s="76" t="s">
        <v>28</v>
      </c>
      <c r="R81" s="77" t="s">
        <v>26</v>
      </c>
      <c r="S81" s="84">
        <v>559930</v>
      </c>
      <c r="T81" s="85">
        <v>530067</v>
      </c>
      <c r="U81" s="86">
        <f>+S81-T81</f>
        <v>29863</v>
      </c>
      <c r="W81" s="21"/>
      <c r="X81" s="21"/>
    </row>
    <row r="82" spans="8:26" ht="15.75" thickBot="1">
      <c r="H82" s="134"/>
      <c r="I82" s="101" t="s">
        <v>33</v>
      </c>
      <c r="J82" s="102" t="s">
        <v>6</v>
      </c>
      <c r="K82" s="102" t="s">
        <v>7</v>
      </c>
      <c r="L82" s="102" t="s">
        <v>8</v>
      </c>
      <c r="M82" s="102" t="s">
        <v>9</v>
      </c>
      <c r="N82" s="102" t="s">
        <v>10</v>
      </c>
      <c r="O82" s="77"/>
      <c r="P82" s="134"/>
      <c r="Q82" s="59"/>
      <c r="R82" s="26" t="s">
        <v>27</v>
      </c>
      <c r="S82" s="85">
        <v>72141</v>
      </c>
      <c r="T82" s="85">
        <v>66951</v>
      </c>
      <c r="U82" s="86">
        <f t="shared" ref="U82" si="15">+S82-T82</f>
        <v>5190</v>
      </c>
      <c r="Y82" s="21"/>
    </row>
    <row r="83" spans="8:26" ht="15.75" thickBot="1">
      <c r="H83" s="134"/>
      <c r="I83" s="103" t="s">
        <v>11</v>
      </c>
      <c r="J83" s="104">
        <f>+K55*$K68</f>
        <v>2.0452142230202885E-3</v>
      </c>
      <c r="K83" s="104">
        <f t="shared" ref="K83:N84" si="16">+L55*$K68</f>
        <v>1.7150111767100713E-3</v>
      </c>
      <c r="L83" s="104">
        <f t="shared" si="16"/>
        <v>1.5243163247361043E-3</v>
      </c>
      <c r="M83" s="104">
        <f t="shared" si="16"/>
        <v>1.2251057437656376E-3</v>
      </c>
      <c r="N83" s="104">
        <f t="shared" si="16"/>
        <v>7.9346362542432409E-4</v>
      </c>
      <c r="O83" s="26"/>
      <c r="P83" s="134"/>
      <c r="Q83" s="61"/>
      <c r="R83" s="17"/>
      <c r="S83" s="87">
        <f>+S82+S81</f>
        <v>632071</v>
      </c>
      <c r="T83" s="87">
        <f>+T82+T81</f>
        <v>597018</v>
      </c>
      <c r="U83" s="88">
        <f>+SUM(U81:U82)</f>
        <v>35053</v>
      </c>
    </row>
    <row r="84" spans="8:26" ht="15.75" thickBot="1">
      <c r="H84" s="134"/>
      <c r="I84" s="105" t="s">
        <v>23</v>
      </c>
      <c r="J84" s="106">
        <f>+K56*$K69</f>
        <v>5.3165757836708865E-4</v>
      </c>
      <c r="K84" s="106">
        <f t="shared" si="16"/>
        <v>5.8297005327037307E-4</v>
      </c>
      <c r="L84" s="106">
        <f t="shared" si="16"/>
        <v>6.1260341042876506E-4</v>
      </c>
      <c r="M84" s="106">
        <f>+N56*$K69</f>
        <v>6.5909975744435335E-4</v>
      </c>
      <c r="N84" s="107">
        <f t="shared" si="16"/>
        <v>7.2617553282584727E-4</v>
      </c>
      <c r="O84" s="80" t="s">
        <v>34</v>
      </c>
      <c r="P84" s="134"/>
      <c r="Q84" s="59" t="s">
        <v>29</v>
      </c>
      <c r="R84" s="77" t="s">
        <v>26</v>
      </c>
      <c r="S84" s="85">
        <v>2367320</v>
      </c>
      <c r="T84" s="85">
        <v>2235034</v>
      </c>
      <c r="U84" s="86">
        <f>+S84-T84</f>
        <v>132286</v>
      </c>
    </row>
    <row r="85" spans="8:26">
      <c r="H85" s="134"/>
      <c r="I85" s="103" t="s">
        <v>5</v>
      </c>
      <c r="J85" s="108">
        <f>+SUM(J83:J84)</f>
        <v>2.5768718013873771E-3</v>
      </c>
      <c r="K85" s="109">
        <f t="shared" ref="K85:N85" si="17">+SUM(K83:K84)</f>
        <v>2.2979812299804446E-3</v>
      </c>
      <c r="L85" s="109">
        <f t="shared" si="17"/>
        <v>2.1369197351648692E-3</v>
      </c>
      <c r="M85" s="109">
        <f t="shared" si="17"/>
        <v>1.884205501209991E-3</v>
      </c>
      <c r="N85" s="108">
        <f t="shared" si="17"/>
        <v>1.5196391582501714E-3</v>
      </c>
      <c r="O85" s="81">
        <f>+J85-N85</f>
        <v>1.0572326431372058E-3</v>
      </c>
      <c r="P85" s="134"/>
      <c r="Q85" s="59"/>
      <c r="R85" s="26" t="s">
        <v>27</v>
      </c>
      <c r="S85" s="85">
        <v>295148</v>
      </c>
      <c r="T85" s="85">
        <v>273846</v>
      </c>
      <c r="U85" s="86">
        <f t="shared" ref="U85" si="18">+S85-T85</f>
        <v>21302</v>
      </c>
    </row>
    <row r="86" spans="8:26">
      <c r="H86" s="135"/>
      <c r="I86" s="128" t="s">
        <v>38</v>
      </c>
      <c r="J86" s="129"/>
      <c r="K86" s="129"/>
      <c r="L86" s="129"/>
      <c r="M86" s="129"/>
      <c r="N86" s="129"/>
      <c r="O86" s="129"/>
      <c r="P86" s="135"/>
      <c r="Q86" s="78"/>
      <c r="R86" s="20"/>
      <c r="S86" s="90">
        <f>+S85+S84</f>
        <v>2662468</v>
      </c>
      <c r="T86" s="90">
        <f>+T85+T84</f>
        <v>2508880</v>
      </c>
      <c r="U86" s="91">
        <f>+SUM(U84:U85)</f>
        <v>153588</v>
      </c>
    </row>
    <row r="89" spans="8:26" ht="15.75" thickBot="1">
      <c r="P89" s="125" t="s">
        <v>50</v>
      </c>
      <c r="Q89" s="74" t="s">
        <v>41</v>
      </c>
      <c r="R89" s="75"/>
      <c r="S89" s="82" t="s">
        <v>39</v>
      </c>
      <c r="T89" s="82" t="s">
        <v>40</v>
      </c>
      <c r="U89" s="83" t="s">
        <v>30</v>
      </c>
    </row>
    <row r="90" spans="8:26">
      <c r="H90" s="125" t="s">
        <v>49</v>
      </c>
      <c r="I90" s="56" t="s">
        <v>31</v>
      </c>
      <c r="J90" s="57"/>
      <c r="K90" s="57"/>
      <c r="L90" s="57"/>
      <c r="M90" s="57"/>
      <c r="N90" s="57"/>
      <c r="O90" s="79"/>
      <c r="P90" s="126"/>
      <c r="Q90" s="76" t="s">
        <v>28</v>
      </c>
      <c r="R90" s="77" t="s">
        <v>26</v>
      </c>
      <c r="S90" s="84">
        <v>560581</v>
      </c>
      <c r="T90" s="85">
        <v>530067</v>
      </c>
      <c r="U90" s="86">
        <f>+S90-T90</f>
        <v>30514</v>
      </c>
      <c r="W90" s="21"/>
      <c r="X90" s="21"/>
    </row>
    <row r="91" spans="8:26" ht="15.75" thickBot="1">
      <c r="H91" s="126"/>
      <c r="I91" s="101" t="s">
        <v>33</v>
      </c>
      <c r="J91" s="102" t="s">
        <v>6</v>
      </c>
      <c r="K91" s="102" t="s">
        <v>7</v>
      </c>
      <c r="L91" s="102" t="s">
        <v>8</v>
      </c>
      <c r="M91" s="102" t="s">
        <v>9</v>
      </c>
      <c r="N91" s="102" t="s">
        <v>10</v>
      </c>
      <c r="O91" s="77"/>
      <c r="P91" s="126"/>
      <c r="Q91" s="59"/>
      <c r="R91" s="26" t="s">
        <v>27</v>
      </c>
      <c r="S91" s="85">
        <v>72260</v>
      </c>
      <c r="T91" s="85">
        <v>66951</v>
      </c>
      <c r="U91" s="86">
        <f t="shared" ref="U91" si="19">+S91-T91</f>
        <v>5309</v>
      </c>
      <c r="W91" s="21"/>
      <c r="Y91" s="21"/>
    </row>
    <row r="92" spans="8:26" ht="15.75" thickBot="1">
      <c r="H92" s="126"/>
      <c r="I92" s="103" t="s">
        <v>11</v>
      </c>
      <c r="J92" s="110">
        <f>+K55*$L68</f>
        <v>8.2742840594474381E-4</v>
      </c>
      <c r="K92" s="110">
        <f t="shared" ref="K92:N93" si="20">+L55*$L68</f>
        <v>6.9383879113995228E-4</v>
      </c>
      <c r="L92" s="110">
        <f t="shared" si="20"/>
        <v>6.1668973965444285E-4</v>
      </c>
      <c r="M92" s="110">
        <f t="shared" si="20"/>
        <v>4.9563868726708717E-4</v>
      </c>
      <c r="N92" s="110">
        <f t="shared" si="20"/>
        <v>3.2101006113210122E-4</v>
      </c>
      <c r="O92" s="26"/>
      <c r="P92" s="126"/>
      <c r="Q92" s="61"/>
      <c r="R92" s="17"/>
      <c r="S92" s="87">
        <f>+S91+S90</f>
        <v>632841</v>
      </c>
      <c r="T92" s="87">
        <f>+T91+T90</f>
        <v>597018</v>
      </c>
      <c r="U92" s="88">
        <f>+SUM(U90:U91)</f>
        <v>35823</v>
      </c>
      <c r="W92" s="21"/>
      <c r="X92" s="21"/>
      <c r="Z92" s="21"/>
    </row>
    <row r="93" spans="8:26" ht="15.75" thickBot="1">
      <c r="H93" s="126"/>
      <c r="I93" s="105" t="s">
        <v>23</v>
      </c>
      <c r="J93" s="106">
        <f>+K56*$L69</f>
        <v>6.356182606221028E-4</v>
      </c>
      <c r="K93" s="106">
        <f t="shared" si="20"/>
        <v>6.9696441155333536E-4</v>
      </c>
      <c r="L93" s="106">
        <f t="shared" si="20"/>
        <v>7.3239229540154676E-4</v>
      </c>
      <c r="M93" s="106">
        <f t="shared" si="20"/>
        <v>7.879805695423964E-4</v>
      </c>
      <c r="N93" s="106">
        <f t="shared" si="20"/>
        <v>8.6817238738276308E-4</v>
      </c>
      <c r="O93" s="80" t="s">
        <v>34</v>
      </c>
      <c r="P93" s="126"/>
      <c r="Q93" s="59" t="s">
        <v>29</v>
      </c>
      <c r="R93" s="77" t="s">
        <v>26</v>
      </c>
      <c r="S93" s="85">
        <v>2370039</v>
      </c>
      <c r="T93" s="85">
        <v>2235034</v>
      </c>
      <c r="U93" s="86">
        <f>+S93-T93</f>
        <v>135005</v>
      </c>
      <c r="Z93" s="21"/>
    </row>
    <row r="94" spans="8:26">
      <c r="H94" s="126"/>
      <c r="I94" s="103" t="s">
        <v>5</v>
      </c>
      <c r="J94" s="109">
        <f>+SUM(J92:J93)</f>
        <v>1.4630466665668466E-3</v>
      </c>
      <c r="K94" s="109">
        <f t="shared" ref="K94:N94" si="21">+SUM(K92:K93)</f>
        <v>1.3908032026932876E-3</v>
      </c>
      <c r="L94" s="109">
        <f t="shared" si="21"/>
        <v>1.3490820350559895E-3</v>
      </c>
      <c r="M94" s="109">
        <f t="shared" si="21"/>
        <v>1.2836192568094836E-3</v>
      </c>
      <c r="N94" s="109">
        <f t="shared" si="21"/>
        <v>1.1891824485148644E-3</v>
      </c>
      <c r="O94" s="81">
        <f>+J94-N94</f>
        <v>2.7386421805198225E-4</v>
      </c>
      <c r="P94" s="126"/>
      <c r="Q94" s="59"/>
      <c r="R94" s="26" t="s">
        <v>27</v>
      </c>
      <c r="S94" s="85">
        <v>295708</v>
      </c>
      <c r="T94" s="85">
        <v>273846</v>
      </c>
      <c r="U94" s="86">
        <f t="shared" ref="U94" si="22">+S94-T94</f>
        <v>21862</v>
      </c>
      <c r="W94" s="21"/>
      <c r="X94" s="21"/>
    </row>
    <row r="95" spans="8:26">
      <c r="H95" s="127"/>
      <c r="I95" s="128" t="s">
        <v>38</v>
      </c>
      <c r="J95" s="129"/>
      <c r="K95" s="129"/>
      <c r="L95" s="129"/>
      <c r="M95" s="129"/>
      <c r="N95" s="129"/>
      <c r="O95" s="129"/>
      <c r="P95" s="127"/>
      <c r="Q95" s="78"/>
      <c r="R95" s="20"/>
      <c r="S95" s="90">
        <f>+S94+S93</f>
        <v>2665747</v>
      </c>
      <c r="T95" s="90">
        <f>+T94+T93</f>
        <v>2508880</v>
      </c>
      <c r="U95" s="91">
        <f>+SUM(U93:U94)</f>
        <v>156867</v>
      </c>
      <c r="Y95" s="21"/>
    </row>
    <row r="119" spans="23:26">
      <c r="W119" s="21"/>
    </row>
    <row r="120" spans="23:26">
      <c r="W120" s="21"/>
      <c r="Y120" s="21"/>
    </row>
    <row r="121" spans="23:26">
      <c r="W121" s="21"/>
      <c r="Z121" s="21"/>
    </row>
    <row r="122" spans="23:26">
      <c r="Z122" s="21"/>
    </row>
    <row r="123" spans="23:26">
      <c r="W123" s="21"/>
    </row>
    <row r="124" spans="23:26">
      <c r="Y124" s="21"/>
    </row>
    <row r="132" spans="23:26">
      <c r="W132" s="21"/>
    </row>
    <row r="133" spans="23:26">
      <c r="W133" s="21"/>
      <c r="Y133" s="21"/>
    </row>
    <row r="134" spans="23:26">
      <c r="W134" s="21"/>
      <c r="Z134" s="21"/>
    </row>
    <row r="135" spans="23:26">
      <c r="Z135" s="21"/>
    </row>
    <row r="136" spans="23:26">
      <c r="W136" s="21"/>
    </row>
    <row r="137" spans="23:26">
      <c r="Y137" s="21"/>
    </row>
  </sheetData>
  <mergeCells count="9">
    <mergeCell ref="P89:P95"/>
    <mergeCell ref="H90:H95"/>
    <mergeCell ref="I95:O95"/>
    <mergeCell ref="P59:P65"/>
    <mergeCell ref="H60:H65"/>
    <mergeCell ref="I65:O65"/>
    <mergeCell ref="H81:H86"/>
    <mergeCell ref="I86:O86"/>
    <mergeCell ref="P80:P86"/>
  </mergeCells>
  <pageMargins left="0.7" right="0.7" top="0.75" bottom="0.75" header="0.3" footer="0.3"/>
  <pageSetup orientation="portrait" verticalDpi="1200" r:id="rId1"/>
  <ignoredErrors>
    <ignoredError sqref="U62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B1:X61"/>
  <sheetViews>
    <sheetView tabSelected="1" workbookViewId="0">
      <selection activeCell="K1" sqref="K1"/>
    </sheetView>
  </sheetViews>
  <sheetFormatPr baseColWidth="10" defaultRowHeight="12.75"/>
  <cols>
    <col min="1" max="1" width="4.85546875" style="111" customWidth="1"/>
    <col min="2" max="2" width="10.28515625" style="111" customWidth="1"/>
    <col min="3" max="8" width="8.28515625" style="111" customWidth="1"/>
    <col min="9" max="9" width="11.42578125" style="111"/>
    <col min="10" max="10" width="10.140625" style="111" customWidth="1"/>
    <col min="11" max="16" width="8.28515625" style="111" customWidth="1"/>
    <col min="17" max="17" width="11.42578125" style="111"/>
    <col min="18" max="18" width="10.140625" style="111" customWidth="1"/>
    <col min="19" max="24" width="8.28515625" style="111" customWidth="1"/>
    <col min="25" max="16384" width="11.42578125" style="111"/>
  </cols>
  <sheetData>
    <row r="1" spans="2:24" ht="57.75" customHeight="1">
      <c r="C1" s="143" t="s">
        <v>68</v>
      </c>
    </row>
    <row r="2" spans="2:24" ht="15">
      <c r="B2" s="113" t="s">
        <v>63</v>
      </c>
      <c r="C2" s="113"/>
      <c r="D2" s="114"/>
      <c r="E2" s="115"/>
      <c r="F2" s="115"/>
      <c r="G2" s="115"/>
    </row>
    <row r="3" spans="2:24">
      <c r="B3" s="112"/>
      <c r="C3" s="112"/>
    </row>
    <row r="4" spans="2:24" s="137" customFormat="1" ht="15">
      <c r="B4" s="136"/>
      <c r="C4" s="136"/>
    </row>
    <row r="5" spans="2:24" s="137" customFormat="1" ht="15">
      <c r="B5" s="136" t="s">
        <v>37</v>
      </c>
      <c r="C5" s="136"/>
      <c r="J5" s="136" t="s">
        <v>60</v>
      </c>
      <c r="K5" s="136"/>
      <c r="R5" s="136" t="s">
        <v>58</v>
      </c>
    </row>
    <row r="6" spans="2:24" s="137" customFormat="1" ht="15">
      <c r="B6" s="136"/>
      <c r="C6" s="136"/>
      <c r="J6" s="136"/>
      <c r="K6" s="136"/>
      <c r="R6" s="136"/>
    </row>
    <row r="7" spans="2:24" s="137" customFormat="1" ht="15">
      <c r="B7" s="137" t="s">
        <v>59</v>
      </c>
      <c r="D7" s="9">
        <v>0.37413554422132511</v>
      </c>
      <c r="E7" s="9">
        <v>0.31373077339376226</v>
      </c>
      <c r="F7" s="9">
        <v>0.27884654394706659</v>
      </c>
      <c r="G7" s="9">
        <v>0.22411129309258732</v>
      </c>
      <c r="H7" s="9">
        <v>0.1451500493085561</v>
      </c>
      <c r="J7" s="137" t="s">
        <v>59</v>
      </c>
      <c r="L7" s="9">
        <v>0.62586445577867489</v>
      </c>
      <c r="M7" s="9">
        <v>0.68626922660623779</v>
      </c>
      <c r="N7" s="9">
        <v>0.72115345605293335</v>
      </c>
      <c r="O7" s="9">
        <v>0.77588870690741274</v>
      </c>
      <c r="P7" s="9">
        <v>0.85484995069144387</v>
      </c>
      <c r="T7" s="138"/>
      <c r="U7" s="138"/>
    </row>
    <row r="8" spans="2:24" s="137" customFormat="1" ht="15">
      <c r="B8" s="139" t="s">
        <v>52</v>
      </c>
      <c r="C8" s="139" t="s">
        <v>32</v>
      </c>
      <c r="D8" s="139" t="s">
        <v>53</v>
      </c>
      <c r="E8" s="139" t="s">
        <v>54</v>
      </c>
      <c r="F8" s="139" t="s">
        <v>55</v>
      </c>
      <c r="G8" s="139" t="s">
        <v>56</v>
      </c>
      <c r="H8" s="139" t="s">
        <v>57</v>
      </c>
      <c r="J8" s="139" t="s">
        <v>52</v>
      </c>
      <c r="K8" s="139" t="s">
        <v>32</v>
      </c>
      <c r="L8" s="139" t="s">
        <v>53</v>
      </c>
      <c r="M8" s="139" t="s">
        <v>54</v>
      </c>
      <c r="N8" s="139" t="s">
        <v>55</v>
      </c>
      <c r="O8" s="139" t="s">
        <v>56</v>
      </c>
      <c r="P8" s="139" t="s">
        <v>57</v>
      </c>
      <c r="R8" s="139" t="s">
        <v>52</v>
      </c>
      <c r="S8" s="139" t="s">
        <v>64</v>
      </c>
      <c r="T8" s="139" t="s">
        <v>53</v>
      </c>
      <c r="U8" s="139" t="s">
        <v>54</v>
      </c>
      <c r="V8" s="139" t="s">
        <v>55</v>
      </c>
      <c r="W8" s="139" t="s">
        <v>56</v>
      </c>
      <c r="X8" s="139" t="s">
        <v>57</v>
      </c>
    </row>
    <row r="9" spans="2:24" s="137" customFormat="1" ht="15">
      <c r="B9" s="140">
        <v>39814</v>
      </c>
      <c r="C9" s="141"/>
      <c r="D9" s="5"/>
      <c r="E9" s="5"/>
      <c r="F9" s="5"/>
      <c r="G9" s="5"/>
      <c r="H9" s="5"/>
      <c r="J9" s="140">
        <v>39814</v>
      </c>
      <c r="K9" s="1"/>
      <c r="L9" s="1"/>
      <c r="M9" s="1"/>
      <c r="N9" s="1"/>
      <c r="O9" s="1"/>
      <c r="P9" s="1"/>
      <c r="R9" s="140">
        <v>39814</v>
      </c>
      <c r="S9" s="142"/>
      <c r="T9" s="142"/>
      <c r="U9" s="142"/>
      <c r="V9" s="142"/>
      <c r="W9" s="142"/>
      <c r="X9" s="142"/>
    </row>
    <row r="10" spans="2:24" s="137" customFormat="1" ht="15">
      <c r="B10" s="140">
        <v>39845</v>
      </c>
      <c r="C10" s="141">
        <v>-1.1100196463654233E-2</v>
      </c>
      <c r="D10" s="5">
        <f t="shared" ref="D10:H42" si="0">+D$7*$C10</f>
        <v>-4.1529780448929052E-3</v>
      </c>
      <c r="E10" s="5">
        <f t="shared" ref="E10:H24" si="1">+E$7*$C10</f>
        <v>-3.4824732213649475E-3</v>
      </c>
      <c r="F10" s="5">
        <f t="shared" si="1"/>
        <v>-3.0952514210234334E-3</v>
      </c>
      <c r="G10" s="5">
        <f t="shared" si="1"/>
        <v>-2.4876793830513151E-3</v>
      </c>
      <c r="H10" s="5">
        <f t="shared" si="1"/>
        <v>-1.6111940640340719E-3</v>
      </c>
      <c r="J10" s="140">
        <v>39845</v>
      </c>
      <c r="K10" s="19">
        <v>-1.3469419376893332E-2</v>
      </c>
      <c r="L10" s="1">
        <f t="shared" ref="L10:P42" si="2">+L$7*$K10</f>
        <v>-8.4300308279740832E-3</v>
      </c>
      <c r="M10" s="1">
        <f t="shared" ref="M10:P24" si="3">+M$7*$K10</f>
        <v>-9.2436480186156612E-3</v>
      </c>
      <c r="N10" s="1">
        <f t="shared" si="3"/>
        <v>-9.7135183346729742E-3</v>
      </c>
      <c r="O10" s="1">
        <f t="shared" si="3"/>
        <v>-1.0450770383131417E-2</v>
      </c>
      <c r="P10" s="1">
        <f t="shared" si="3"/>
        <v>-1.1514332490179644E-2</v>
      </c>
      <c r="R10" s="140">
        <v>39845</v>
      </c>
      <c r="S10" s="19">
        <v>-1.3021604024859523E-2</v>
      </c>
      <c r="T10" s="142">
        <f>+D10+L10</f>
        <v>-1.2583008872866988E-2</v>
      </c>
      <c r="U10" s="142">
        <f t="shared" ref="U10:U41" si="4">+E10+M10</f>
        <v>-1.2726121239980608E-2</v>
      </c>
      <c r="V10" s="142">
        <f t="shared" ref="V10:V41" si="5">+F10+N10</f>
        <v>-1.2808769755696408E-2</v>
      </c>
      <c r="W10" s="142">
        <f t="shared" ref="W10:W41" si="6">+G10+O10</f>
        <v>-1.2938449766182733E-2</v>
      </c>
      <c r="X10" s="142">
        <f t="shared" ref="X10:X41" si="7">+H10+P10</f>
        <v>-1.3125526554213715E-2</v>
      </c>
    </row>
    <row r="11" spans="2:24" s="137" customFormat="1" ht="15">
      <c r="B11" s="140">
        <v>39873</v>
      </c>
      <c r="C11" s="141">
        <v>-9.9334459123869845E-3</v>
      </c>
      <c r="D11" s="5">
        <f t="shared" si="0"/>
        <v>-3.7164551924240017E-3</v>
      </c>
      <c r="E11" s="5">
        <f t="shared" si="1"/>
        <v>-3.1164276685582749E-3</v>
      </c>
      <c r="F11" s="5">
        <f t="shared" si="1"/>
        <v>-2.7699070621542265E-3</v>
      </c>
      <c r="G11" s="5">
        <f t="shared" si="1"/>
        <v>-2.2261974082903231E-3</v>
      </c>
      <c r="H11" s="5">
        <f t="shared" si="1"/>
        <v>-1.4418401639868458E-3</v>
      </c>
      <c r="J11" s="140">
        <v>39873</v>
      </c>
      <c r="K11" s="19">
        <v>2.8081315201533073E-3</v>
      </c>
      <c r="L11" s="1">
        <f t="shared" si="2"/>
        <v>1.7575097056156926E-3</v>
      </c>
      <c r="M11" s="1">
        <f t="shared" si="3"/>
        <v>1.9271342465442091E-3</v>
      </c>
      <c r="N11" s="1">
        <f t="shared" si="3"/>
        <v>2.0250937508097351E-3</v>
      </c>
      <c r="O11" s="1">
        <f t="shared" si="3"/>
        <v>2.1787975339976969E-3</v>
      </c>
      <c r="P11" s="1">
        <f t="shared" si="3"/>
        <v>2.4005310915381443E-3</v>
      </c>
      <c r="R11" s="140">
        <v>39873</v>
      </c>
      <c r="S11" s="19">
        <v>3.9980009995010946E-4</v>
      </c>
      <c r="T11" s="142">
        <f t="shared" ref="T11:T41" si="8">+D11+L11</f>
        <v>-1.9589454868083091E-3</v>
      </c>
      <c r="U11" s="142">
        <f t="shared" si="4"/>
        <v>-1.1892934220140657E-3</v>
      </c>
      <c r="V11" s="142">
        <f t="shared" si="5"/>
        <v>-7.4481331134449141E-4</v>
      </c>
      <c r="W11" s="142">
        <f t="shared" si="6"/>
        <v>-4.7399874292626196E-5</v>
      </c>
      <c r="X11" s="142">
        <f t="shared" si="7"/>
        <v>9.5869092755129846E-4</v>
      </c>
    </row>
    <row r="12" spans="2:24" s="137" customFormat="1" ht="15">
      <c r="B12" s="140">
        <v>39904</v>
      </c>
      <c r="C12" s="141">
        <v>-8.5281428714759633E-3</v>
      </c>
      <c r="D12" s="5">
        <f t="shared" si="0"/>
        <v>-3.1906813744168737E-3</v>
      </c>
      <c r="E12" s="5">
        <f t="shared" si="1"/>
        <v>-2.6755408586806545E-3</v>
      </c>
      <c r="F12" s="5">
        <f t="shared" si="1"/>
        <v>-2.378043165997885E-3</v>
      </c>
      <c r="G12" s="5">
        <f t="shared" si="1"/>
        <v>-1.9112531266048088E-3</v>
      </c>
      <c r="H12" s="5">
        <f t="shared" si="1"/>
        <v>-1.2378603583051472E-3</v>
      </c>
      <c r="J12" s="140">
        <v>39904</v>
      </c>
      <c r="K12" s="1">
        <v>1.3968640108444905E-4</v>
      </c>
      <c r="L12" s="1">
        <f t="shared" si="2"/>
        <v>8.7424753394400409E-5</v>
      </c>
      <c r="M12" s="1">
        <f t="shared" si="3"/>
        <v>9.5862478439633585E-5</v>
      </c>
      <c r="N12" s="1">
        <f t="shared" si="3"/>
        <v>1.0073533090564665E-4</v>
      </c>
      <c r="O12" s="1">
        <f t="shared" si="3"/>
        <v>1.0838110110996338E-4</v>
      </c>
      <c r="P12" s="1">
        <f t="shared" si="3"/>
        <v>1.1941091307930652E-4</v>
      </c>
      <c r="R12" s="140">
        <v>39904</v>
      </c>
      <c r="S12" s="19">
        <v>-1.4986512139075758E-3</v>
      </c>
      <c r="T12" s="142">
        <f t="shared" si="8"/>
        <v>-3.1032566210224734E-3</v>
      </c>
      <c r="U12" s="142">
        <f t="shared" si="4"/>
        <v>-2.5796783802410207E-3</v>
      </c>
      <c r="V12" s="142">
        <f t="shared" si="5"/>
        <v>-2.2773078350922385E-3</v>
      </c>
      <c r="W12" s="142">
        <f t="shared" si="6"/>
        <v>-1.8028720254948455E-3</v>
      </c>
      <c r="X12" s="142">
        <f t="shared" si="7"/>
        <v>-1.1184494452258407E-3</v>
      </c>
    </row>
    <row r="13" spans="2:24" s="137" customFormat="1" ht="15">
      <c r="B13" s="140">
        <v>39934</v>
      </c>
      <c r="C13" s="141">
        <v>3.7441813398098045E-3</v>
      </c>
      <c r="D13" s="5">
        <f t="shared" si="0"/>
        <v>1.4008313232330713E-3</v>
      </c>
      <c r="E13" s="5">
        <f t="shared" si="1"/>
        <v>1.174664907465023E-3</v>
      </c>
      <c r="F13" s="5">
        <f t="shared" si="1"/>
        <v>1.0440520265170613E-3</v>
      </c>
      <c r="G13" s="5">
        <f t="shared" si="1"/>
        <v>8.3911332163791135E-4</v>
      </c>
      <c r="H13" s="5">
        <f t="shared" si="1"/>
        <v>5.4346810609356879E-4</v>
      </c>
      <c r="J13" s="140">
        <v>39934</v>
      </c>
      <c r="K13" s="1">
        <v>-3.5870169790341187E-3</v>
      </c>
      <c r="L13" s="1">
        <f t="shared" si="2"/>
        <v>-2.2449864294520551E-3</v>
      </c>
      <c r="M13" s="1">
        <f t="shared" si="3"/>
        <v>-2.4616593680251882E-3</v>
      </c>
      <c r="N13" s="1">
        <f t="shared" si="3"/>
        <v>-2.5867896913510072E-3</v>
      </c>
      <c r="O13" s="1">
        <f t="shared" si="3"/>
        <v>-2.7831259655177166E-3</v>
      </c>
      <c r="P13" s="1">
        <f t="shared" si="3"/>
        <v>-3.0663612876566885E-3</v>
      </c>
      <c r="R13" s="140">
        <v>39934</v>
      </c>
      <c r="S13" s="19">
        <v>-2.2013207924754807E-3</v>
      </c>
      <c r="T13" s="142">
        <f t="shared" si="8"/>
        <v>-8.4415510621898377E-4</v>
      </c>
      <c r="U13" s="142">
        <f t="shared" si="4"/>
        <v>-1.2869944605601652E-3</v>
      </c>
      <c r="V13" s="142">
        <f t="shared" si="5"/>
        <v>-1.5427376648339459E-3</v>
      </c>
      <c r="W13" s="142">
        <f t="shared" si="6"/>
        <v>-1.9440126438798051E-3</v>
      </c>
      <c r="X13" s="142">
        <f t="shared" si="7"/>
        <v>-2.5228931815631196E-3</v>
      </c>
    </row>
    <row r="14" spans="2:24" s="137" customFormat="1" ht="15">
      <c r="B14" s="140">
        <v>39965</v>
      </c>
      <c r="C14" s="141">
        <v>0</v>
      </c>
      <c r="D14" s="5">
        <f t="shared" si="0"/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J14" s="140">
        <v>39965</v>
      </c>
      <c r="K14" s="1">
        <v>4.2041971737705698E-3</v>
      </c>
      <c r="L14" s="1">
        <f t="shared" si="2"/>
        <v>2.6312575761481606E-3</v>
      </c>
      <c r="M14" s="1">
        <f t="shared" si="3"/>
        <v>2.8852111429436595E-3</v>
      </c>
      <c r="N14" s="1">
        <f t="shared" si="3"/>
        <v>3.031871321792621E-3</v>
      </c>
      <c r="O14" s="1">
        <f t="shared" si="3"/>
        <v>3.2619891087406466E-3</v>
      </c>
      <c r="P14" s="1">
        <f t="shared" si="3"/>
        <v>3.5939577466948792E-3</v>
      </c>
      <c r="R14" s="140">
        <v>39965</v>
      </c>
      <c r="S14" s="19">
        <v>3.4095467308463689E-3</v>
      </c>
      <c r="T14" s="142">
        <f t="shared" si="8"/>
        <v>2.6312575761481606E-3</v>
      </c>
      <c r="U14" s="142">
        <f t="shared" si="4"/>
        <v>2.8852111429436595E-3</v>
      </c>
      <c r="V14" s="142">
        <f t="shared" si="5"/>
        <v>3.031871321792621E-3</v>
      </c>
      <c r="W14" s="142">
        <f t="shared" si="6"/>
        <v>3.2619891087406466E-3</v>
      </c>
      <c r="X14" s="142">
        <f t="shared" si="7"/>
        <v>3.5939577466948792E-3</v>
      </c>
    </row>
    <row r="15" spans="2:24" s="137" customFormat="1" ht="15">
      <c r="B15" s="140">
        <v>39995</v>
      </c>
      <c r="C15" s="141">
        <v>-1.1089827603588676E-3</v>
      </c>
      <c r="D15" s="5">
        <f t="shared" si="0"/>
        <v>-4.1490986857893228E-4</v>
      </c>
      <c r="E15" s="5">
        <f t="shared" si="1"/>
        <v>-3.4792201908773684E-4</v>
      </c>
      <c r="F15" s="5">
        <f t="shared" si="1"/>
        <v>-3.0923601002294819E-4</v>
      </c>
      <c r="G15" s="5">
        <f t="shared" si="1"/>
        <v>-2.4853556044141271E-4</v>
      </c>
      <c r="H15" s="5">
        <f t="shared" si="1"/>
        <v>-1.6096890234842829E-4</v>
      </c>
      <c r="J15" s="140">
        <v>39995</v>
      </c>
      <c r="K15" s="1">
        <v>-5.0405391794467007E-3</v>
      </c>
      <c r="L15" s="1">
        <f t="shared" si="2"/>
        <v>-3.1546943103754979E-3</v>
      </c>
      <c r="M15" s="1">
        <f t="shared" si="3"/>
        <v>-3.4591669243573277E-3</v>
      </c>
      <c r="N15" s="1">
        <f t="shared" si="3"/>
        <v>-3.6350022496282049E-3</v>
      </c>
      <c r="O15" s="1">
        <f t="shared" si="3"/>
        <v>-3.9108974260570516E-3</v>
      </c>
      <c r="P15" s="1">
        <f t="shared" si="3"/>
        <v>-4.3089046690083033E-3</v>
      </c>
      <c r="R15" s="140">
        <v>39995</v>
      </c>
      <c r="S15" s="19">
        <v>-4.2974215470718002E-3</v>
      </c>
      <c r="T15" s="142">
        <f t="shared" si="8"/>
        <v>-3.5696041789544299E-3</v>
      </c>
      <c r="U15" s="142">
        <f t="shared" si="4"/>
        <v>-3.8070889434450644E-3</v>
      </c>
      <c r="V15" s="142">
        <f t="shared" si="5"/>
        <v>-3.9442382596511531E-3</v>
      </c>
      <c r="W15" s="142">
        <f t="shared" si="6"/>
        <v>-4.1594329864984639E-3</v>
      </c>
      <c r="X15" s="142">
        <f t="shared" si="7"/>
        <v>-4.469873571356732E-3</v>
      </c>
    </row>
    <row r="16" spans="2:24" s="137" customFormat="1" ht="15">
      <c r="B16" s="140">
        <v>40026</v>
      </c>
      <c r="C16" s="141">
        <v>2.9269277351635647E-3</v>
      </c>
      <c r="D16" s="5">
        <f t="shared" si="0"/>
        <v>1.0950677010919108E-3</v>
      </c>
      <c r="E16" s="5">
        <f t="shared" si="1"/>
        <v>9.1826730202051814E-4</v>
      </c>
      <c r="F16" s="5">
        <f t="shared" si="1"/>
        <v>8.1616368333317505E-4</v>
      </c>
      <c r="G16" s="5">
        <f t="shared" si="1"/>
        <v>6.5595755951606443E-4</v>
      </c>
      <c r="H16" s="5">
        <f t="shared" si="1"/>
        <v>4.2484370508157185E-4</v>
      </c>
      <c r="J16" s="140">
        <v>40026</v>
      </c>
      <c r="K16" s="1">
        <v>-6.3753379292576708E-3</v>
      </c>
      <c r="L16" s="1">
        <f t="shared" si="2"/>
        <v>-3.9900974034999962E-3</v>
      </c>
      <c r="M16" s="1">
        <f t="shared" si="3"/>
        <v>-4.3751982300650749E-3</v>
      </c>
      <c r="N16" s="1">
        <f t="shared" si="3"/>
        <v>-4.5975969811895209E-3</v>
      </c>
      <c r="O16" s="1">
        <f t="shared" si="3"/>
        <v>-4.9465527020295169E-3</v>
      </c>
      <c r="P16" s="1">
        <f t="shared" si="3"/>
        <v>-5.4499573144672119E-3</v>
      </c>
      <c r="R16" s="140">
        <v>40026</v>
      </c>
      <c r="S16" s="19">
        <v>-4.6170832078690216E-3</v>
      </c>
      <c r="T16" s="142">
        <f t="shared" si="8"/>
        <v>-2.8950297024080852E-3</v>
      </c>
      <c r="U16" s="142">
        <f t="shared" si="4"/>
        <v>-3.4569309280445566E-3</v>
      </c>
      <c r="V16" s="142">
        <f t="shared" si="5"/>
        <v>-3.7814332978563458E-3</v>
      </c>
      <c r="W16" s="142">
        <f t="shared" si="6"/>
        <v>-4.2905951425134528E-3</v>
      </c>
      <c r="X16" s="142">
        <f t="shared" si="7"/>
        <v>-5.0251136093856404E-3</v>
      </c>
    </row>
    <row r="17" spans="2:24" s="137" customFormat="1" ht="15">
      <c r="B17" s="140">
        <v>40057</v>
      </c>
      <c r="C17" s="141">
        <v>8.8557914863640619E-3</v>
      </c>
      <c r="D17" s="5">
        <f t="shared" si="0"/>
        <v>3.3132663672613958E-3</v>
      </c>
      <c r="E17" s="5">
        <f t="shared" si="1"/>
        <v>2.7783343120308928E-3</v>
      </c>
      <c r="F17" s="5">
        <f t="shared" si="1"/>
        <v>2.4694068498884746E-3</v>
      </c>
      <c r="G17" s="5">
        <f t="shared" si="1"/>
        <v>1.9846828813673755E-3</v>
      </c>
      <c r="H17" s="5">
        <f t="shared" si="1"/>
        <v>1.2854185709120349E-3</v>
      </c>
      <c r="J17" s="140">
        <v>40057</v>
      </c>
      <c r="K17" s="1">
        <v>1.1986279847088284E-2</v>
      </c>
      <c r="L17" s="1">
        <f t="shared" si="2"/>
        <v>7.5017865133088077E-3</v>
      </c>
      <c r="M17" s="1">
        <f t="shared" si="3"/>
        <v>8.2258150005472108E-3</v>
      </c>
      <c r="N17" s="1">
        <f t="shared" si="3"/>
        <v>8.6439471369453413E-3</v>
      </c>
      <c r="O17" s="1">
        <f t="shared" si="3"/>
        <v>9.3000191711877095E-3</v>
      </c>
      <c r="P17" s="1">
        <f t="shared" si="3"/>
        <v>1.0246470736257268E-2</v>
      </c>
      <c r="R17" s="140">
        <v>40057</v>
      </c>
      <c r="S17" s="19">
        <v>1.13945749722697E-2</v>
      </c>
      <c r="T17" s="142">
        <f t="shared" si="8"/>
        <v>1.0815052880570204E-2</v>
      </c>
      <c r="U17" s="142">
        <f t="shared" si="4"/>
        <v>1.1004149312578104E-2</v>
      </c>
      <c r="V17" s="142">
        <f t="shared" si="5"/>
        <v>1.1113353986833815E-2</v>
      </c>
      <c r="W17" s="142">
        <f t="shared" si="6"/>
        <v>1.1284702052555086E-2</v>
      </c>
      <c r="X17" s="142">
        <f t="shared" si="7"/>
        <v>1.1531889307169302E-2</v>
      </c>
    </row>
    <row r="18" spans="2:24" s="137" customFormat="1" ht="15">
      <c r="B18" s="140">
        <v>40087</v>
      </c>
      <c r="C18" s="141">
        <v>1.0274314214463898E-2</v>
      </c>
      <c r="D18" s="5">
        <f t="shared" si="0"/>
        <v>3.8439861401293467E-3</v>
      </c>
      <c r="E18" s="5">
        <f t="shared" si="1"/>
        <v>3.2233685445942836E-3</v>
      </c>
      <c r="F18" s="5">
        <f t="shared" si="1"/>
        <v>2.8649570101294784E-3</v>
      </c>
      <c r="G18" s="5">
        <f t="shared" si="1"/>
        <v>2.3025898442430547E-3</v>
      </c>
      <c r="H18" s="5">
        <f t="shared" si="1"/>
        <v>1.4913172148410337E-3</v>
      </c>
      <c r="J18" s="140">
        <v>40087</v>
      </c>
      <c r="K18" s="1">
        <v>-2.5175342206909066E-3</v>
      </c>
      <c r="L18" s="1">
        <f t="shared" si="2"/>
        <v>-1.5756351849369047E-3</v>
      </c>
      <c r="M18" s="1">
        <f t="shared" si="3"/>
        <v>-1.727706262588286E-3</v>
      </c>
      <c r="N18" s="1">
        <f t="shared" si="3"/>
        <v>-1.8155285039827755E-3</v>
      </c>
      <c r="O18" s="1">
        <f t="shared" si="3"/>
        <v>-1.9533263710870287E-3</v>
      </c>
      <c r="P18" s="1">
        <f t="shared" si="3"/>
        <v>-2.1521140044216442E-3</v>
      </c>
      <c r="R18" s="140">
        <v>40087</v>
      </c>
      <c r="S18" s="19">
        <v>-9.9700897307930525E-5</v>
      </c>
      <c r="T18" s="142">
        <f t="shared" si="8"/>
        <v>2.2683509551924422E-3</v>
      </c>
      <c r="U18" s="142">
        <f t="shared" si="4"/>
        <v>1.4956622820059976E-3</v>
      </c>
      <c r="V18" s="142">
        <f t="shared" si="5"/>
        <v>1.0494285061467029E-3</v>
      </c>
      <c r="W18" s="142">
        <f t="shared" si="6"/>
        <v>3.4926347315602591E-4</v>
      </c>
      <c r="X18" s="142">
        <f t="shared" si="7"/>
        <v>-6.6079678958061048E-4</v>
      </c>
    </row>
    <row r="19" spans="2:24" s="137" customFormat="1" ht="15">
      <c r="B19" s="140">
        <v>40118</v>
      </c>
      <c r="C19" s="141">
        <v>-6.3191153238546516E-3</v>
      </c>
      <c r="D19" s="5">
        <f t="shared" si="0"/>
        <v>-2.364205650687675E-3</v>
      </c>
      <c r="E19" s="5">
        <f t="shared" si="1"/>
        <v>-1.9825009377172943E-3</v>
      </c>
      <c r="F19" s="5">
        <f t="shared" si="1"/>
        <v>-1.7620634688598181E-3</v>
      </c>
      <c r="G19" s="5">
        <f t="shared" si="1"/>
        <v>-1.4161851064302497E-3</v>
      </c>
      <c r="H19" s="5">
        <f t="shared" si="1"/>
        <v>-9.1721990084395514E-4</v>
      </c>
      <c r="J19" s="140">
        <v>40118</v>
      </c>
      <c r="K19" s="1">
        <v>-3.4452301623667443E-3</v>
      </c>
      <c r="L19" s="1">
        <f t="shared" si="2"/>
        <v>-2.1562471006019383E-3</v>
      </c>
      <c r="M19" s="1">
        <f t="shared" si="3"/>
        <v>-2.3643554390079084E-3</v>
      </c>
      <c r="N19" s="1">
        <f t="shared" si="3"/>
        <v>-2.4845396384885862E-3</v>
      </c>
      <c r="O19" s="1">
        <f t="shared" si="3"/>
        <v>-2.6731151756771488E-3</v>
      </c>
      <c r="P19" s="1">
        <f t="shared" si="3"/>
        <v>-2.9451548344198867E-3</v>
      </c>
      <c r="R19" s="140">
        <v>40118</v>
      </c>
      <c r="S19" s="19">
        <v>-3.9884335427261552E-3</v>
      </c>
      <c r="T19" s="142">
        <f t="shared" si="8"/>
        <v>-4.5204527512896133E-3</v>
      </c>
      <c r="U19" s="142">
        <f t="shared" si="4"/>
        <v>-4.3468563767252028E-3</v>
      </c>
      <c r="V19" s="142">
        <f t="shared" si="5"/>
        <v>-4.2466031073484043E-3</v>
      </c>
      <c r="W19" s="142">
        <f t="shared" si="6"/>
        <v>-4.0893002821073988E-3</v>
      </c>
      <c r="X19" s="142">
        <f t="shared" si="7"/>
        <v>-3.862374735263842E-3</v>
      </c>
    </row>
    <row r="20" spans="2:24" s="137" customFormat="1" ht="15">
      <c r="B20" s="140">
        <v>40148</v>
      </c>
      <c r="C20" s="141">
        <v>-6.0612082670906675E-3</v>
      </c>
      <c r="D20" s="5">
        <f t="shared" si="0"/>
        <v>-2.2677134536467618E-3</v>
      </c>
      <c r="E20" s="5">
        <f t="shared" si="1"/>
        <v>-1.9015875573350207E-3</v>
      </c>
      <c r="F20" s="5">
        <f t="shared" si="1"/>
        <v>-1.6901469774216211E-3</v>
      </c>
      <c r="G20" s="5">
        <f t="shared" si="1"/>
        <v>-1.3583852224411698E-3</v>
      </c>
      <c r="H20" s="5">
        <f t="shared" si="1"/>
        <v>-8.7978467883763822E-4</v>
      </c>
      <c r="J20" s="140">
        <v>40148</v>
      </c>
      <c r="K20" s="1">
        <v>-3.2781484475581106E-3</v>
      </c>
      <c r="L20" s="1">
        <f t="shared" si="2"/>
        <v>-2.0516765940926649E-3</v>
      </c>
      <c r="M20" s="1">
        <f t="shared" si="3"/>
        <v>-2.2496923998061437E-3</v>
      </c>
      <c r="N20" s="1">
        <f t="shared" si="3"/>
        <v>-2.3640480824110898E-3</v>
      </c>
      <c r="O20" s="1">
        <f t="shared" si="3"/>
        <v>-2.543478360026405E-3</v>
      </c>
      <c r="P20" s="1">
        <f t="shared" si="3"/>
        <v>-2.8023250387542841E-3</v>
      </c>
      <c r="R20" s="140">
        <v>40148</v>
      </c>
      <c r="S20" s="19">
        <v>-3.8041846030633097E-3</v>
      </c>
      <c r="T20" s="142">
        <f t="shared" si="8"/>
        <v>-4.3193900477394263E-3</v>
      </c>
      <c r="U20" s="142">
        <f t="shared" si="4"/>
        <v>-4.151279957141164E-3</v>
      </c>
      <c r="V20" s="142">
        <f t="shared" si="5"/>
        <v>-4.0541950598327109E-3</v>
      </c>
      <c r="W20" s="142">
        <f t="shared" si="6"/>
        <v>-3.9018635824675748E-3</v>
      </c>
      <c r="X20" s="142">
        <f t="shared" si="7"/>
        <v>-3.6821097175919223E-3</v>
      </c>
    </row>
    <row r="21" spans="2:24" s="137" customFormat="1" ht="15">
      <c r="B21" s="140">
        <v>40179</v>
      </c>
      <c r="C21" s="141">
        <v>-6.2981105668299397E-3</v>
      </c>
      <c r="D21" s="5">
        <f t="shared" si="0"/>
        <v>-2.3563470244869979E-3</v>
      </c>
      <c r="E21" s="5">
        <f t="shared" si="1"/>
        <v>-1.9759110990509835E-3</v>
      </c>
      <c r="F21" s="5">
        <f t="shared" si="1"/>
        <v>-1.7562063649570294E-3</v>
      </c>
      <c r="G21" s="5">
        <f t="shared" si="1"/>
        <v>-1.4114777031723458E-3</v>
      </c>
      <c r="H21" s="5">
        <f t="shared" si="1"/>
        <v>-9.1417105932610401E-4</v>
      </c>
      <c r="J21" s="140">
        <v>40179</v>
      </c>
      <c r="K21" s="1">
        <v>7.9113953307006803E-3</v>
      </c>
      <c r="L21" s="1">
        <f t="shared" si="2"/>
        <v>4.9514611330989311E-3</v>
      </c>
      <c r="M21" s="1">
        <f t="shared" si="3"/>
        <v>5.4293471549761571E-3</v>
      </c>
      <c r="N21" s="1">
        <f t="shared" si="3"/>
        <v>5.7053300849358351E-3</v>
      </c>
      <c r="O21" s="1">
        <f t="shared" si="3"/>
        <v>6.1383622929706942E-3</v>
      </c>
      <c r="P21" s="1">
        <f t="shared" si="3"/>
        <v>6.7630559083499955E-3</v>
      </c>
      <c r="R21" s="140">
        <v>40179</v>
      </c>
      <c r="S21" s="19">
        <v>5.2256054667871865E-3</v>
      </c>
      <c r="T21" s="142">
        <f t="shared" si="8"/>
        <v>2.5951141086119332E-3</v>
      </c>
      <c r="U21" s="142">
        <f t="shared" si="4"/>
        <v>3.4534360559251736E-3</v>
      </c>
      <c r="V21" s="142">
        <f t="shared" si="5"/>
        <v>3.9491237199788054E-3</v>
      </c>
      <c r="W21" s="142">
        <f t="shared" si="6"/>
        <v>4.726884589798348E-3</v>
      </c>
      <c r="X21" s="142">
        <f t="shared" si="7"/>
        <v>5.8488848490238915E-3</v>
      </c>
    </row>
    <row r="22" spans="2:24" s="137" customFormat="1" ht="15">
      <c r="B22" s="140">
        <v>40210</v>
      </c>
      <c r="C22" s="141">
        <v>-1.7102615694165602E-3</v>
      </c>
      <c r="D22" s="5">
        <f t="shared" si="0"/>
        <v>-6.3986964303448237E-4</v>
      </c>
      <c r="E22" s="5">
        <f t="shared" si="1"/>
        <v>-5.3656168487868704E-4</v>
      </c>
      <c r="F22" s="5">
        <f t="shared" si="1"/>
        <v>-4.7690052787729395E-4</v>
      </c>
      <c r="G22" s="5">
        <f t="shared" si="1"/>
        <v>-3.8328893184850306E-4</v>
      </c>
      <c r="H22" s="5">
        <f t="shared" si="1"/>
        <v>-2.4824455113134223E-4</v>
      </c>
      <c r="J22" s="140">
        <v>40210</v>
      </c>
      <c r="K22" s="1">
        <v>3.8501545131970978E-3</v>
      </c>
      <c r="L22" s="1">
        <f t="shared" si="2"/>
        <v>2.4096748590659105E-3</v>
      </c>
      <c r="M22" s="1">
        <f t="shared" si="3"/>
        <v>2.6422425600862885E-3</v>
      </c>
      <c r="N22" s="1">
        <f t="shared" si="3"/>
        <v>2.7765522335298862E-3</v>
      </c>
      <c r="O22" s="1">
        <f t="shared" si="3"/>
        <v>2.9872914066382352E-3</v>
      </c>
      <c r="P22" s="1">
        <f t="shared" si="3"/>
        <v>3.2913043957609792E-3</v>
      </c>
      <c r="R22" s="140">
        <v>40210</v>
      </c>
      <c r="S22" s="19">
        <v>2.799160251924393E-3</v>
      </c>
      <c r="T22" s="142">
        <f t="shared" si="8"/>
        <v>1.7698052160314282E-3</v>
      </c>
      <c r="U22" s="142">
        <f t="shared" si="4"/>
        <v>2.1056808752076012E-3</v>
      </c>
      <c r="V22" s="142">
        <f t="shared" si="5"/>
        <v>2.2996517056525921E-3</v>
      </c>
      <c r="W22" s="142">
        <f t="shared" si="6"/>
        <v>2.6040024747897321E-3</v>
      </c>
      <c r="X22" s="142">
        <f t="shared" si="7"/>
        <v>3.0430598446296369E-3</v>
      </c>
    </row>
    <row r="23" spans="2:24" s="137" customFormat="1" ht="15">
      <c r="B23" s="140">
        <v>40238</v>
      </c>
      <c r="C23" s="141">
        <v>9.3721656757028704E-3</v>
      </c>
      <c r="D23" s="5">
        <f t="shared" si="0"/>
        <v>3.5064603056115164E-3</v>
      </c>
      <c r="E23" s="5">
        <f t="shared" si="1"/>
        <v>2.9403367858127339E-3</v>
      </c>
      <c r="F23" s="5">
        <f t="shared" si="1"/>
        <v>2.6133960079690694E-3</v>
      </c>
      <c r="G23" s="5">
        <f t="shared" si="1"/>
        <v>2.1004081686597327E-3</v>
      </c>
      <c r="H23" s="5">
        <f t="shared" si="1"/>
        <v>1.3603703099562287E-3</v>
      </c>
      <c r="J23" s="140">
        <v>40238</v>
      </c>
      <c r="K23" s="1">
        <v>-1.2009314951768951E-3</v>
      </c>
      <c r="L23" s="1">
        <f t="shared" si="2"/>
        <v>-7.5162033665635778E-4</v>
      </c>
      <c r="M23" s="1">
        <f t="shared" si="3"/>
        <v>-8.2416232840212052E-4</v>
      </c>
      <c r="N23" s="1">
        <f t="shared" si="3"/>
        <v>-8.6605589822963457E-4</v>
      </c>
      <c r="O23" s="1">
        <f t="shared" si="3"/>
        <v>-9.3178918487718694E-4</v>
      </c>
      <c r="P23" s="1">
        <f t="shared" si="3"/>
        <v>-1.0266162294357707E-3</v>
      </c>
      <c r="R23" s="140">
        <v>40238</v>
      </c>
      <c r="S23" s="19">
        <v>7.975276642409046E-4</v>
      </c>
      <c r="T23" s="142">
        <f t="shared" si="8"/>
        <v>2.7548399689551585E-3</v>
      </c>
      <c r="U23" s="142">
        <f t="shared" si="4"/>
        <v>2.1161744574106135E-3</v>
      </c>
      <c r="V23" s="142">
        <f t="shared" si="5"/>
        <v>1.747340109739435E-3</v>
      </c>
      <c r="W23" s="142">
        <f t="shared" si="6"/>
        <v>1.1686189837825456E-3</v>
      </c>
      <c r="X23" s="142">
        <f t="shared" si="7"/>
        <v>3.3375408052045805E-4</v>
      </c>
    </row>
    <row r="24" spans="2:24" s="137" customFormat="1" ht="15">
      <c r="B24" s="140">
        <v>40269</v>
      </c>
      <c r="C24" s="141">
        <v>-1.7971246006388553E-3</v>
      </c>
      <c r="D24" s="5">
        <f t="shared" si="0"/>
        <v>-6.7236819049354966E-4</v>
      </c>
      <c r="E24" s="5">
        <f t="shared" si="1"/>
        <v>-5.6381329084338424E-4</v>
      </c>
      <c r="F24" s="5">
        <f t="shared" si="1"/>
        <v>-5.0112198393039711E-4</v>
      </c>
      <c r="G24" s="5">
        <f t="shared" si="1"/>
        <v>-4.0275591809767344E-4</v>
      </c>
      <c r="H24" s="5">
        <f t="shared" si="1"/>
        <v>-2.6085272439634901E-4</v>
      </c>
      <c r="J24" s="140">
        <v>40269</v>
      </c>
      <c r="K24" s="1">
        <v>6.1917464950080516E-3</v>
      </c>
      <c r="L24" s="1">
        <f t="shared" si="2"/>
        <v>3.8751940504177318E-3</v>
      </c>
      <c r="M24" s="1">
        <f t="shared" si="3"/>
        <v>4.2492050784710593E-3</v>
      </c>
      <c r="N24" s="1">
        <f t="shared" si="3"/>
        <v>4.4651993838786931E-3</v>
      </c>
      <c r="O24" s="1">
        <f t="shared" si="3"/>
        <v>4.8041061815103023E-3</v>
      </c>
      <c r="P24" s="1">
        <f t="shared" si="3"/>
        <v>5.2930141859515532E-3</v>
      </c>
      <c r="R24" s="140">
        <v>40269</v>
      </c>
      <c r="S24" s="19">
        <v>4.681741209283885E-3</v>
      </c>
      <c r="T24" s="142">
        <f t="shared" si="8"/>
        <v>3.2028258599241821E-3</v>
      </c>
      <c r="U24" s="142">
        <f t="shared" si="4"/>
        <v>3.685391787627675E-3</v>
      </c>
      <c r="V24" s="142">
        <f t="shared" si="5"/>
        <v>3.9640773999482957E-3</v>
      </c>
      <c r="W24" s="142">
        <f t="shared" si="6"/>
        <v>4.4013502634126286E-3</v>
      </c>
      <c r="X24" s="142">
        <f t="shared" si="7"/>
        <v>5.0321614615552041E-3</v>
      </c>
    </row>
    <row r="25" spans="2:24" s="137" customFormat="1" ht="15">
      <c r="B25" s="140">
        <v>40299</v>
      </c>
      <c r="C25" s="141">
        <v>5.5011002200440196E-3</v>
      </c>
      <c r="D25" s="5">
        <f t="shared" si="0"/>
        <v>2.0581571246422207E-3</v>
      </c>
      <c r="E25" s="5">
        <f t="shared" si="0"/>
        <v>1.725864426551006E-3</v>
      </c>
      <c r="F25" s="5">
        <f t="shared" si="0"/>
        <v>1.5339627842657225E-3</v>
      </c>
      <c r="G25" s="5">
        <f t="shared" si="0"/>
        <v>1.2328586837459818E-3</v>
      </c>
      <c r="H25" s="5">
        <f t="shared" si="0"/>
        <v>7.9848496819069821E-4</v>
      </c>
      <c r="J25" s="140">
        <v>40299</v>
      </c>
      <c r="K25" s="1">
        <v>3.1190673840787429E-3</v>
      </c>
      <c r="L25" s="1">
        <f t="shared" si="2"/>
        <v>1.9521134108734575E-3</v>
      </c>
      <c r="M25" s="1">
        <f t="shared" si="2"/>
        <v>2.14051996140446E-3</v>
      </c>
      <c r="N25" s="1">
        <f t="shared" si="2"/>
        <v>2.2493262236903673E-3</v>
      </c>
      <c r="O25" s="1">
        <f t="shared" si="2"/>
        <v>2.4200491593899423E-3</v>
      </c>
      <c r="P25" s="1">
        <f t="shared" si="2"/>
        <v>2.6663345994830043E-3</v>
      </c>
      <c r="R25" s="140">
        <v>40299</v>
      </c>
      <c r="S25" s="19">
        <v>3.5693039857227493E-3</v>
      </c>
      <c r="T25" s="142">
        <f t="shared" si="8"/>
        <v>4.0102705355156785E-3</v>
      </c>
      <c r="U25" s="142">
        <f t="shared" si="4"/>
        <v>3.866384387955466E-3</v>
      </c>
      <c r="V25" s="142">
        <f t="shared" si="5"/>
        <v>3.7832890079560898E-3</v>
      </c>
      <c r="W25" s="142">
        <f t="shared" si="6"/>
        <v>3.6529078431359243E-3</v>
      </c>
      <c r="X25" s="142">
        <f t="shared" si="7"/>
        <v>3.4648195676737024E-3</v>
      </c>
    </row>
    <row r="26" spans="2:24" s="137" customFormat="1" ht="15">
      <c r="B26" s="140">
        <v>40330</v>
      </c>
      <c r="C26" s="141">
        <v>4.0783845618224124E-3</v>
      </c>
      <c r="D26" s="5">
        <f t="shared" si="0"/>
        <v>1.5258686275812787E-3</v>
      </c>
      <c r="E26" s="5">
        <f t="shared" si="0"/>
        <v>1.2795147427777257E-3</v>
      </c>
      <c r="F26" s="5">
        <f t="shared" si="0"/>
        <v>1.1372434399512512E-3</v>
      </c>
      <c r="G26" s="5">
        <f t="shared" si="0"/>
        <v>9.1401203787886591E-4</v>
      </c>
      <c r="H26" s="5">
        <f t="shared" si="0"/>
        <v>5.9197772024777715E-4</v>
      </c>
      <c r="J26" s="140">
        <v>40330</v>
      </c>
      <c r="K26" s="1">
        <v>-9.5053400182108696E-4</v>
      </c>
      <c r="L26" s="1">
        <f t="shared" si="2"/>
        <v>-5.9490544574888058E-4</v>
      </c>
      <c r="M26" s="1">
        <f t="shared" si="2"/>
        <v>-6.5232223429268963E-4</v>
      </c>
      <c r="N26" s="1">
        <f t="shared" si="2"/>
        <v>-6.8548088050910208E-4</v>
      </c>
      <c r="O26" s="1">
        <f t="shared" si="2"/>
        <v>-7.3750859754449143E-4</v>
      </c>
      <c r="P26" s="1">
        <f t="shared" si="2"/>
        <v>-8.1256394458729703E-4</v>
      </c>
      <c r="R26" s="140">
        <v>40330</v>
      </c>
      <c r="S26" s="19">
        <v>0</v>
      </c>
      <c r="T26" s="142">
        <f t="shared" si="8"/>
        <v>9.3096318183239813E-4</v>
      </c>
      <c r="U26" s="142">
        <f t="shared" si="4"/>
        <v>6.2719250848503603E-4</v>
      </c>
      <c r="V26" s="142">
        <f t="shared" si="5"/>
        <v>4.5176255944214916E-4</v>
      </c>
      <c r="W26" s="142">
        <f t="shared" si="6"/>
        <v>1.7650344033437449E-4</v>
      </c>
      <c r="X26" s="142">
        <f t="shared" si="7"/>
        <v>-2.2058622433951988E-4</v>
      </c>
    </row>
    <row r="27" spans="2:24" s="137" customFormat="1" ht="15">
      <c r="B27" s="140">
        <v>40360</v>
      </c>
      <c r="C27" s="141">
        <v>9.7087378640776656E-3</v>
      </c>
      <c r="D27" s="5">
        <f t="shared" si="0"/>
        <v>3.6323839244788831E-3</v>
      </c>
      <c r="E27" s="5">
        <f t="shared" si="0"/>
        <v>3.0459298387743895E-3</v>
      </c>
      <c r="F27" s="5">
        <f t="shared" si="0"/>
        <v>2.7072479994860823E-3</v>
      </c>
      <c r="G27" s="5">
        <f t="shared" si="0"/>
        <v>2.1758377970154097E-3</v>
      </c>
      <c r="H27" s="5">
        <f t="shared" si="0"/>
        <v>1.4092237796947188E-3</v>
      </c>
      <c r="J27" s="140">
        <v>40360</v>
      </c>
      <c r="K27" s="1">
        <v>5.6555477429751063E-3</v>
      </c>
      <c r="L27" s="1">
        <f t="shared" si="2"/>
        <v>3.539606310287428E-3</v>
      </c>
      <c r="M27" s="1">
        <f t="shared" si="2"/>
        <v>3.8812283756061799E-3</v>
      </c>
      <c r="N27" s="1">
        <f t="shared" si="2"/>
        <v>4.0785178007188647E-3</v>
      </c>
      <c r="O27" s="1">
        <f t="shared" si="2"/>
        <v>4.3880756251500922E-3</v>
      </c>
      <c r="P27" s="1">
        <f t="shared" si="2"/>
        <v>4.8346447092153765E-3</v>
      </c>
      <c r="R27" s="140">
        <v>40360</v>
      </c>
      <c r="S27" s="19">
        <v>6.4216557992491374E-3</v>
      </c>
      <c r="T27" s="142">
        <f t="shared" si="8"/>
        <v>7.171990234766311E-3</v>
      </c>
      <c r="U27" s="142">
        <f t="shared" si="4"/>
        <v>6.9271582143805698E-3</v>
      </c>
      <c r="V27" s="142">
        <f t="shared" si="5"/>
        <v>6.7857658002049466E-3</v>
      </c>
      <c r="W27" s="142">
        <f t="shared" si="6"/>
        <v>6.5639134221655016E-3</v>
      </c>
      <c r="X27" s="142">
        <f t="shared" si="7"/>
        <v>6.2438684889100952E-3</v>
      </c>
    </row>
    <row r="28" spans="2:24" s="137" customFormat="1" ht="15">
      <c r="B28" s="140">
        <v>40391</v>
      </c>
      <c r="C28" s="141">
        <v>1.2166405023547933E-2</v>
      </c>
      <c r="D28" s="5">
        <f t="shared" si="0"/>
        <v>4.5518845647021695E-3</v>
      </c>
      <c r="E28" s="5">
        <f t="shared" si="0"/>
        <v>3.8169756574594474E-3</v>
      </c>
      <c r="F28" s="5">
        <f t="shared" si="0"/>
        <v>3.3925599930765705E-3</v>
      </c>
      <c r="G28" s="5">
        <f t="shared" si="0"/>
        <v>2.7266287621154775E-3</v>
      </c>
      <c r="H28" s="5">
        <f t="shared" si="0"/>
        <v>1.7659542890758472E-3</v>
      </c>
      <c r="J28" s="140">
        <v>40391</v>
      </c>
      <c r="K28" s="1">
        <v>-4.0460102455409574E-3</v>
      </c>
      <c r="L28" s="1">
        <f t="shared" si="2"/>
        <v>-2.5322540004004339E-3</v>
      </c>
      <c r="M28" s="1">
        <f t="shared" si="2"/>
        <v>-2.776652322048307E-3</v>
      </c>
      <c r="N28" s="1">
        <f t="shared" si="2"/>
        <v>-2.9177942717974388E-3</v>
      </c>
      <c r="O28" s="1">
        <f t="shared" si="2"/>
        <v>-3.1392536575469169E-3</v>
      </c>
      <c r="P28" s="1">
        <f t="shared" si="2"/>
        <v>-3.4587316588977641E-3</v>
      </c>
      <c r="R28" s="140">
        <v>40391</v>
      </c>
      <c r="S28" s="19">
        <v>-9.8164327083549718E-4</v>
      </c>
      <c r="T28" s="142">
        <f t="shared" si="8"/>
        <v>2.0196305643017357E-3</v>
      </c>
      <c r="U28" s="142">
        <f t="shared" si="4"/>
        <v>1.0403233354111404E-3</v>
      </c>
      <c r="V28" s="142">
        <f t="shared" si="5"/>
        <v>4.7476572127913173E-4</v>
      </c>
      <c r="W28" s="142">
        <f t="shared" si="6"/>
        <v>-4.1262489543143939E-4</v>
      </c>
      <c r="X28" s="142">
        <f t="shared" si="7"/>
        <v>-1.6927773698219169E-3</v>
      </c>
    </row>
    <row r="29" spans="2:24" s="137" customFormat="1" ht="15">
      <c r="B29" s="140">
        <v>40422</v>
      </c>
      <c r="C29" s="141">
        <v>1.3571151609150789E-2</v>
      </c>
      <c r="D29" s="5">
        <f t="shared" si="0"/>
        <v>5.0774501929997428E-3</v>
      </c>
      <c r="E29" s="5">
        <f t="shared" si="0"/>
        <v>4.2576878901828784E-3</v>
      </c>
      <c r="F29" s="5">
        <f t="shared" si="0"/>
        <v>3.7842687235933692E-3</v>
      </c>
      <c r="G29" s="5">
        <f t="shared" si="0"/>
        <v>3.0414483358823306E-3</v>
      </c>
      <c r="H29" s="5">
        <f t="shared" si="0"/>
        <v>1.9698533252421276E-3</v>
      </c>
      <c r="J29" s="140">
        <v>40422</v>
      </c>
      <c r="K29" s="1">
        <v>1.8046664249511629E-3</v>
      </c>
      <c r="L29" s="1">
        <f t="shared" si="2"/>
        <v>1.1294765699141065E-3</v>
      </c>
      <c r="M29" s="1">
        <f t="shared" si="2"/>
        <v>1.2384870317334786E-3</v>
      </c>
      <c r="N29" s="1">
        <f t="shared" si="2"/>
        <v>1.3014414293762229E-3</v>
      </c>
      <c r="O29" s="1">
        <f t="shared" si="2"/>
        <v>1.4002202988545813E-3</v>
      </c>
      <c r="P29" s="1">
        <f t="shared" si="2"/>
        <v>1.5427190043840059E-3</v>
      </c>
      <c r="R29" s="140">
        <v>40422</v>
      </c>
      <c r="S29" s="19">
        <v>4.0286921489633976E-3</v>
      </c>
      <c r="T29" s="142">
        <f t="shared" si="8"/>
        <v>6.206926762913849E-3</v>
      </c>
      <c r="U29" s="142">
        <f t="shared" si="4"/>
        <v>5.496174921916357E-3</v>
      </c>
      <c r="V29" s="142">
        <f t="shared" si="5"/>
        <v>5.0857101529695921E-3</v>
      </c>
      <c r="W29" s="142">
        <f t="shared" si="6"/>
        <v>4.4416686347369116E-3</v>
      </c>
      <c r="X29" s="142">
        <f t="shared" si="7"/>
        <v>3.5125723296261335E-3</v>
      </c>
    </row>
    <row r="30" spans="2:24" s="137" customFormat="1" ht="15">
      <c r="B30" s="140">
        <v>40452</v>
      </c>
      <c r="C30" s="141">
        <v>7.6511094108644429E-3</v>
      </c>
      <c r="D30" s="5">
        <f t="shared" si="0"/>
        <v>2.8625519833306704E-3</v>
      </c>
      <c r="E30" s="5">
        <f t="shared" si="0"/>
        <v>2.4003884727907946E-3</v>
      </c>
      <c r="F30" s="5">
        <f t="shared" si="0"/>
        <v>2.1334854165804265E-3</v>
      </c>
      <c r="G30" s="5">
        <f t="shared" si="0"/>
        <v>1.7147000236616941E-3</v>
      </c>
      <c r="H30" s="5">
        <f t="shared" si="0"/>
        <v>1.1105589082521315E-3</v>
      </c>
      <c r="J30" s="140">
        <v>40452</v>
      </c>
      <c r="K30" s="1">
        <v>-5.7645680980471594E-4</v>
      </c>
      <c r="L30" s="1">
        <f t="shared" si="2"/>
        <v>-3.6078382754833963E-4</v>
      </c>
      <c r="M30" s="1">
        <f t="shared" si="2"/>
        <v>-3.956045690365815E-4</v>
      </c>
      <c r="N30" s="1">
        <f t="shared" si="2"/>
        <v>-4.1571382065591937E-4</v>
      </c>
      <c r="O30" s="1">
        <f t="shared" si="2"/>
        <v>-4.4726632874735343E-4</v>
      </c>
      <c r="P30" s="1">
        <f t="shared" si="2"/>
        <v>-4.9278407543730844E-4</v>
      </c>
      <c r="R30" s="140">
        <v>40452</v>
      </c>
      <c r="S30" s="19">
        <v>9.7866510080235614E-4</v>
      </c>
      <c r="T30" s="142">
        <f t="shared" si="8"/>
        <v>2.5017681557823307E-3</v>
      </c>
      <c r="U30" s="142">
        <f t="shared" si="4"/>
        <v>2.004783903754213E-3</v>
      </c>
      <c r="V30" s="142">
        <f t="shared" si="5"/>
        <v>1.7177715959245071E-3</v>
      </c>
      <c r="W30" s="142">
        <f t="shared" si="6"/>
        <v>1.2674336949143406E-3</v>
      </c>
      <c r="X30" s="142">
        <f t="shared" si="7"/>
        <v>6.1777483281482304E-4</v>
      </c>
    </row>
    <row r="31" spans="2:24" s="137" customFormat="1" ht="15">
      <c r="B31" s="140">
        <v>40483</v>
      </c>
      <c r="C31" s="141">
        <v>1.3287775246773048E-3</v>
      </c>
      <c r="D31" s="5">
        <f t="shared" si="0"/>
        <v>4.9714290234420869E-4</v>
      </c>
      <c r="E31" s="5">
        <f t="shared" si="0"/>
        <v>4.1687840048525984E-4</v>
      </c>
      <c r="F31" s="5">
        <f t="shared" si="0"/>
        <v>3.7052502043080442E-4</v>
      </c>
      <c r="G31" s="5">
        <f t="shared" si="0"/>
        <v>2.9779404928779812E-4</v>
      </c>
      <c r="H31" s="5">
        <f t="shared" si="0"/>
        <v>1.9287212322701192E-4</v>
      </c>
      <c r="J31" s="140">
        <v>40483</v>
      </c>
      <c r="K31" s="1">
        <v>5.3421210609938693E-4</v>
      </c>
      <c r="L31" s="1">
        <f t="shared" si="2"/>
        <v>3.3434436905427253E-4</v>
      </c>
      <c r="M31" s="1">
        <f t="shared" si="2"/>
        <v>3.6661332889651572E-4</v>
      </c>
      <c r="N31" s="1">
        <f t="shared" si="2"/>
        <v>3.852489065788892E-4</v>
      </c>
      <c r="O31" s="1">
        <f t="shared" si="2"/>
        <v>4.144891402157389E-4</v>
      </c>
      <c r="P31" s="1">
        <f t="shared" si="2"/>
        <v>4.566711925578333E-4</v>
      </c>
      <c r="R31" s="140">
        <v>40483</v>
      </c>
      <c r="S31" s="19">
        <v>6.8439577630030612E-4</v>
      </c>
      <c r="T31" s="142">
        <f t="shared" si="8"/>
        <v>8.3148727139848127E-4</v>
      </c>
      <c r="U31" s="142">
        <f t="shared" si="4"/>
        <v>7.8349172938177556E-4</v>
      </c>
      <c r="V31" s="142">
        <f t="shared" si="5"/>
        <v>7.5577392700969357E-4</v>
      </c>
      <c r="W31" s="142">
        <f t="shared" si="6"/>
        <v>7.1228318950353696E-4</v>
      </c>
      <c r="X31" s="142">
        <f t="shared" si="7"/>
        <v>6.4954331578484525E-4</v>
      </c>
    </row>
    <row r="32" spans="2:24" s="137" customFormat="1" ht="15">
      <c r="B32" s="140">
        <v>40513</v>
      </c>
      <c r="C32" s="141">
        <v>1.1374407582938062E-3</v>
      </c>
      <c r="D32" s="5">
        <f t="shared" si="0"/>
        <v>4.2555701712376992E-4</v>
      </c>
      <c r="E32" s="5">
        <f t="shared" si="0"/>
        <v>3.5685016878910322E-4</v>
      </c>
      <c r="F32" s="5">
        <f t="shared" si="0"/>
        <v>3.1717142439475858E-4</v>
      </c>
      <c r="G32" s="5">
        <f t="shared" si="0"/>
        <v>2.5491331915743795E-4</v>
      </c>
      <c r="H32" s="5">
        <f t="shared" si="0"/>
        <v>1.6509958215190742E-4</v>
      </c>
      <c r="J32" s="140">
        <v>40513</v>
      </c>
      <c r="K32" s="1">
        <v>1.180606372204787E-3</v>
      </c>
      <c r="L32" s="1">
        <f t="shared" si="2"/>
        <v>7.388995646287847E-4</v>
      </c>
      <c r="M32" s="1">
        <f t="shared" si="2"/>
        <v>8.1021382197937525E-4</v>
      </c>
      <c r="N32" s="1">
        <f t="shared" si="2"/>
        <v>8.5139836555359798E-4</v>
      </c>
      <c r="O32" s="1">
        <f t="shared" si="2"/>
        <v>9.1601915149662385E-4</v>
      </c>
      <c r="P32" s="1">
        <f t="shared" si="2"/>
        <v>1.0092412990652666E-3</v>
      </c>
      <c r="R32" s="140">
        <v>40513</v>
      </c>
      <c r="S32" s="19">
        <v>1.1724474841232624E-3</v>
      </c>
      <c r="T32" s="142">
        <f t="shared" si="8"/>
        <v>1.1644565817525547E-3</v>
      </c>
      <c r="U32" s="142">
        <f t="shared" si="4"/>
        <v>1.1670639907684784E-3</v>
      </c>
      <c r="V32" s="142">
        <f t="shared" si="5"/>
        <v>1.1685697899483567E-3</v>
      </c>
      <c r="W32" s="142">
        <f t="shared" si="6"/>
        <v>1.1709324706540617E-3</v>
      </c>
      <c r="X32" s="142">
        <f t="shared" si="7"/>
        <v>1.1743408812171739E-3</v>
      </c>
    </row>
    <row r="33" spans="2:24" s="137" customFormat="1" ht="15">
      <c r="B33" s="140">
        <v>40544</v>
      </c>
      <c r="C33" s="141">
        <v>-7.5743230448779286E-3</v>
      </c>
      <c r="D33" s="5">
        <f t="shared" si="0"/>
        <v>-2.8338234745035281E-3</v>
      </c>
      <c r="E33" s="5">
        <f t="shared" si="0"/>
        <v>-2.3762982268037487E-3</v>
      </c>
      <c r="F33" s="5">
        <f t="shared" si="0"/>
        <v>-2.1120738038028328E-3</v>
      </c>
      <c r="G33" s="5">
        <f t="shared" si="0"/>
        <v>-1.6974913318885758E-3</v>
      </c>
      <c r="H33" s="5">
        <f t="shared" si="0"/>
        <v>-1.0994133634429641E-3</v>
      </c>
      <c r="J33" s="140">
        <v>40544</v>
      </c>
      <c r="K33" s="1">
        <v>5.2550162122549935E-3</v>
      </c>
      <c r="L33" s="1">
        <f t="shared" si="2"/>
        <v>3.2889278617910848E-3</v>
      </c>
      <c r="M33" s="1">
        <f t="shared" si="2"/>
        <v>3.6063559117874757E-3</v>
      </c>
      <c r="N33" s="1">
        <f t="shared" si="2"/>
        <v>3.7896731030818837E-3</v>
      </c>
      <c r="O33" s="1">
        <f t="shared" si="2"/>
        <v>4.0773077337040173E-3</v>
      </c>
      <c r="P33" s="1">
        <f t="shared" si="2"/>
        <v>4.4922503499289189E-3</v>
      </c>
      <c r="R33" s="140">
        <v>40544</v>
      </c>
      <c r="S33" s="19">
        <v>2.8300966136429739E-3</v>
      </c>
      <c r="T33" s="142">
        <f t="shared" si="8"/>
        <v>4.5510438728755664E-4</v>
      </c>
      <c r="U33" s="142">
        <f t="shared" si="4"/>
        <v>1.230057684983727E-3</v>
      </c>
      <c r="V33" s="142">
        <f t="shared" si="5"/>
        <v>1.6775992992790509E-3</v>
      </c>
      <c r="W33" s="142">
        <f t="shared" si="6"/>
        <v>2.3798164018154415E-3</v>
      </c>
      <c r="X33" s="142">
        <f t="shared" si="7"/>
        <v>3.3928369864859548E-3</v>
      </c>
    </row>
    <row r="34" spans="2:24" s="137" customFormat="1" ht="15">
      <c r="B34" s="140">
        <v>40575</v>
      </c>
      <c r="C34" s="141">
        <v>-3.816065636328414E-4</v>
      </c>
      <c r="D34" s="5">
        <f t="shared" si="0"/>
        <v>-1.4277257936320286E-4</v>
      </c>
      <c r="E34" s="5">
        <f t="shared" si="0"/>
        <v>-1.1972172234066729E-4</v>
      </c>
      <c r="F34" s="5">
        <f t="shared" si="0"/>
        <v>-1.0640967141653418E-4</v>
      </c>
      <c r="G34" s="5">
        <f t="shared" si="0"/>
        <v>-8.5522340428374793E-5</v>
      </c>
      <c r="H34" s="5">
        <f t="shared" si="0"/>
        <v>-5.5390211527775578E-5</v>
      </c>
      <c r="J34" s="140">
        <v>40575</v>
      </c>
      <c r="K34" s="1">
        <v>2.7288246641776958E-3</v>
      </c>
      <c r="L34" s="1">
        <f t="shared" si="2"/>
        <v>1.7078743633609989E-3</v>
      </c>
      <c r="M34" s="1">
        <f t="shared" si="2"/>
        <v>1.872708391829254E-3</v>
      </c>
      <c r="N34" s="1">
        <f t="shared" si="2"/>
        <v>1.9679013375342304E-3</v>
      </c>
      <c r="O34" s="1">
        <f t="shared" si="2"/>
        <v>2.1172642400658871E-3</v>
      </c>
      <c r="P34" s="1">
        <f t="shared" si="2"/>
        <v>2.3327356296178993E-3</v>
      </c>
      <c r="R34" s="140">
        <v>40575</v>
      </c>
      <c r="S34" s="19">
        <v>2.1409108602568061E-3</v>
      </c>
      <c r="T34" s="142">
        <f t="shared" si="8"/>
        <v>1.5651017839977961E-3</v>
      </c>
      <c r="U34" s="142">
        <f t="shared" si="4"/>
        <v>1.7529866694885867E-3</v>
      </c>
      <c r="V34" s="142">
        <f t="shared" si="5"/>
        <v>1.8614916661176962E-3</v>
      </c>
      <c r="W34" s="142">
        <f t="shared" si="6"/>
        <v>2.0317418996375122E-3</v>
      </c>
      <c r="X34" s="142">
        <f t="shared" si="7"/>
        <v>2.2773454180901238E-3</v>
      </c>
    </row>
    <row r="35" spans="2:24" s="137" customFormat="1" ht="15">
      <c r="B35" s="140">
        <v>40603</v>
      </c>
      <c r="C35" s="141">
        <v>1.2884138194311889E-2</v>
      </c>
      <c r="D35" s="5">
        <f t="shared" si="0"/>
        <v>4.8204140551516396E-3</v>
      </c>
      <c r="E35" s="5">
        <f t="shared" si="0"/>
        <v>4.0421506402135805E-3</v>
      </c>
      <c r="F35" s="5">
        <f t="shared" si="0"/>
        <v>3.5926974072202694E-3</v>
      </c>
      <c r="G35" s="5">
        <f t="shared" si="0"/>
        <v>2.8874808711108306E-3</v>
      </c>
      <c r="H35" s="5">
        <f t="shared" si="0"/>
        <v>1.8701332942026216E-3</v>
      </c>
      <c r="J35" s="140">
        <v>40603</v>
      </c>
      <c r="K35" s="1">
        <v>6.4564771497947005E-3</v>
      </c>
      <c r="L35" s="1">
        <f t="shared" si="2"/>
        <v>4.0408795576037104E-3</v>
      </c>
      <c r="M35" s="1">
        <f t="shared" si="2"/>
        <v>4.4308815801904558E-3</v>
      </c>
      <c r="N35" s="1">
        <f t="shared" si="2"/>
        <v>4.6561108105012405E-3</v>
      </c>
      <c r="O35" s="1">
        <f t="shared" si="2"/>
        <v>5.0095077069314681E-3</v>
      </c>
      <c r="P35" s="1">
        <f t="shared" si="2"/>
        <v>5.5193191731424335E-3</v>
      </c>
      <c r="R35" s="140">
        <v>40603</v>
      </c>
      <c r="S35" s="19">
        <v>7.6713925033986552E-3</v>
      </c>
      <c r="T35" s="142">
        <f t="shared" si="8"/>
        <v>8.8612936127553492E-3</v>
      </c>
      <c r="U35" s="142">
        <f t="shared" si="4"/>
        <v>8.4730322204040372E-3</v>
      </c>
      <c r="V35" s="142">
        <f t="shared" si="5"/>
        <v>8.2488082177215108E-3</v>
      </c>
      <c r="W35" s="142">
        <f t="shared" si="6"/>
        <v>7.8969885780422987E-3</v>
      </c>
      <c r="X35" s="142">
        <f t="shared" si="7"/>
        <v>7.3894524673450554E-3</v>
      </c>
    </row>
    <row r="36" spans="2:24" s="137" customFormat="1" ht="15">
      <c r="B36" s="140">
        <v>40634</v>
      </c>
      <c r="C36" s="141">
        <v>6.9725807971356968E-3</v>
      </c>
      <c r="D36" s="5">
        <f t="shared" si="0"/>
        <v>2.6086903111635249E-3</v>
      </c>
      <c r="E36" s="5">
        <f t="shared" si="0"/>
        <v>2.1875131660358776E-3</v>
      </c>
      <c r="F36" s="5">
        <f t="shared" si="0"/>
        <v>1.9442800576729717E-3</v>
      </c>
      <c r="G36" s="5">
        <f t="shared" si="0"/>
        <v>1.5626340986386242E-3</v>
      </c>
      <c r="H36" s="5">
        <f t="shared" si="0"/>
        <v>1.0120704465121377E-3</v>
      </c>
      <c r="J36" s="140">
        <v>40634</v>
      </c>
      <c r="K36" s="1">
        <v>2.2962126868997061E-3</v>
      </c>
      <c r="L36" s="1">
        <f t="shared" si="2"/>
        <v>1.4371179036385734E-3</v>
      </c>
      <c r="M36" s="1">
        <f t="shared" si="2"/>
        <v>1.5758201047620926E-3</v>
      </c>
      <c r="N36" s="1">
        <f t="shared" si="2"/>
        <v>1.6559217149903153E-3</v>
      </c>
      <c r="O36" s="1">
        <f t="shared" si="2"/>
        <v>1.7816054924230087E-3</v>
      </c>
      <c r="P36" s="1">
        <f t="shared" si="2"/>
        <v>1.9629173021732814E-3</v>
      </c>
      <c r="R36" s="140">
        <v>40634</v>
      </c>
      <c r="S36" s="19">
        <v>3.1801098583406073E-3</v>
      </c>
      <c r="T36" s="142">
        <f t="shared" si="8"/>
        <v>4.0458082148020985E-3</v>
      </c>
      <c r="U36" s="142">
        <f t="shared" si="4"/>
        <v>3.7633332707979702E-3</v>
      </c>
      <c r="V36" s="142">
        <f t="shared" si="5"/>
        <v>3.600201772663287E-3</v>
      </c>
      <c r="W36" s="142">
        <f t="shared" si="6"/>
        <v>3.3442395910616329E-3</v>
      </c>
      <c r="X36" s="142">
        <f t="shared" si="7"/>
        <v>2.9749877486854193E-3</v>
      </c>
    </row>
    <row r="37" spans="2:24" s="137" customFormat="1" ht="15">
      <c r="B37" s="140">
        <v>40664</v>
      </c>
      <c r="C37" s="141">
        <v>9.9185926826985682E-3</v>
      </c>
      <c r="D37" s="5">
        <f t="shared" si="0"/>
        <v>3.7108980712510817E-3</v>
      </c>
      <c r="E37" s="5">
        <f t="shared" si="0"/>
        <v>3.1117677533207331E-3</v>
      </c>
      <c r="F37" s="5">
        <f t="shared" si="0"/>
        <v>2.7657652903891597E-3</v>
      </c>
      <c r="G37" s="5">
        <f t="shared" si="0"/>
        <v>2.2228686317782506E-3</v>
      </c>
      <c r="H37" s="5">
        <f t="shared" si="0"/>
        <v>1.439684216965181E-3</v>
      </c>
      <c r="J37" s="140">
        <v>40664</v>
      </c>
      <c r="K37" s="1">
        <v>2.663217561569957E-3</v>
      </c>
      <c r="L37" s="1">
        <f t="shared" si="2"/>
        <v>1.6668132097921908E-3</v>
      </c>
      <c r="M37" s="1">
        <f t="shared" si="2"/>
        <v>1.8276842562627649E-3</v>
      </c>
      <c r="N37" s="1">
        <f t="shared" si="2"/>
        <v>1.9205885487470404E-3</v>
      </c>
      <c r="O37" s="1">
        <f t="shared" si="2"/>
        <v>2.066360430059627E-3</v>
      </c>
      <c r="P37" s="1">
        <f t="shared" si="2"/>
        <v>2.2766514011886649E-3</v>
      </c>
      <c r="R37" s="140">
        <v>40664</v>
      </c>
      <c r="S37" s="19">
        <v>4.0345821325649123E-3</v>
      </c>
      <c r="T37" s="142">
        <f t="shared" si="8"/>
        <v>5.3777112810432723E-3</v>
      </c>
      <c r="U37" s="142">
        <f t="shared" si="4"/>
        <v>4.9394520095834976E-3</v>
      </c>
      <c r="V37" s="142">
        <f t="shared" si="5"/>
        <v>4.6863538391362005E-3</v>
      </c>
      <c r="W37" s="142">
        <f t="shared" si="6"/>
        <v>4.2892290618378771E-3</v>
      </c>
      <c r="X37" s="142">
        <f t="shared" si="7"/>
        <v>3.7163356181538461E-3</v>
      </c>
    </row>
    <row r="38" spans="2:24" s="137" customFormat="1" ht="15">
      <c r="B38" s="140">
        <v>40695</v>
      </c>
      <c r="C38" s="141">
        <v>5.4665060687482114E-3</v>
      </c>
      <c r="D38" s="5">
        <f t="shared" si="0"/>
        <v>2.0452142230202885E-3</v>
      </c>
      <c r="E38" s="5">
        <f t="shared" si="0"/>
        <v>1.7150111767100713E-3</v>
      </c>
      <c r="F38" s="5">
        <f t="shared" si="0"/>
        <v>1.5243163247361043E-3</v>
      </c>
      <c r="G38" s="5">
        <f t="shared" si="0"/>
        <v>1.2251057437656376E-3</v>
      </c>
      <c r="H38" s="5">
        <f t="shared" si="0"/>
        <v>7.9346362542432409E-4</v>
      </c>
      <c r="J38" s="140">
        <v>40695</v>
      </c>
      <c r="K38" s="1">
        <v>8.494771886440205E-4</v>
      </c>
      <c r="L38" s="1">
        <f t="shared" si="2"/>
        <v>5.3165757836708865E-4</v>
      </c>
      <c r="M38" s="1">
        <f t="shared" si="2"/>
        <v>5.8297005327037307E-4</v>
      </c>
      <c r="N38" s="1">
        <f t="shared" si="2"/>
        <v>6.1260341042876506E-4</v>
      </c>
      <c r="O38" s="1">
        <f t="shared" si="2"/>
        <v>6.5909975744435335E-4</v>
      </c>
      <c r="P38" s="1">
        <f t="shared" si="2"/>
        <v>7.2617553282584727E-4</v>
      </c>
      <c r="R38" s="140">
        <v>40695</v>
      </c>
      <c r="S38" s="19">
        <v>1.7221584385764821E-3</v>
      </c>
      <c r="T38" s="142">
        <f t="shared" si="8"/>
        <v>2.5768718013873771E-3</v>
      </c>
      <c r="U38" s="142">
        <f t="shared" si="4"/>
        <v>2.2979812299804446E-3</v>
      </c>
      <c r="V38" s="142">
        <f t="shared" si="5"/>
        <v>2.1369197351648692E-3</v>
      </c>
      <c r="W38" s="142">
        <f t="shared" si="6"/>
        <v>1.884205501209991E-3</v>
      </c>
      <c r="X38" s="142">
        <f t="shared" si="7"/>
        <v>1.5196391582501714E-3</v>
      </c>
    </row>
    <row r="39" spans="2:24" s="137" customFormat="1" ht="15">
      <c r="B39" s="140">
        <v>40725</v>
      </c>
      <c r="C39" s="141">
        <v>2.2115739034280768E-3</v>
      </c>
      <c r="D39" s="5">
        <f t="shared" si="0"/>
        <v>8.2742840594474381E-4</v>
      </c>
      <c r="E39" s="5">
        <f t="shared" si="0"/>
        <v>6.9383879113995228E-4</v>
      </c>
      <c r="F39" s="5">
        <f t="shared" si="0"/>
        <v>6.1668973965444285E-4</v>
      </c>
      <c r="G39" s="5">
        <f t="shared" si="0"/>
        <v>4.9563868726708717E-4</v>
      </c>
      <c r="H39" s="5">
        <f t="shared" si="0"/>
        <v>3.2101006113210122E-4</v>
      </c>
      <c r="J39" s="140">
        <v>40725</v>
      </c>
      <c r="K39" s="1">
        <v>1.0155845323270398E-3</v>
      </c>
      <c r="L39" s="1">
        <f t="shared" si="2"/>
        <v>6.356182606221028E-4</v>
      </c>
      <c r="M39" s="1">
        <f t="shared" si="2"/>
        <v>6.9696441155333536E-4</v>
      </c>
      <c r="N39" s="1">
        <f t="shared" si="2"/>
        <v>7.3239229540154676E-4</v>
      </c>
      <c r="O39" s="1">
        <f t="shared" si="2"/>
        <v>7.879805695423964E-4</v>
      </c>
      <c r="P39" s="1">
        <f t="shared" si="2"/>
        <v>8.6817238738276308E-4</v>
      </c>
      <c r="R39" s="140">
        <v>40725</v>
      </c>
      <c r="S39" s="19">
        <v>1.2416427889205828E-3</v>
      </c>
      <c r="T39" s="142">
        <f t="shared" si="8"/>
        <v>1.4630466665668466E-3</v>
      </c>
      <c r="U39" s="142">
        <f t="shared" si="4"/>
        <v>1.3908032026932876E-3</v>
      </c>
      <c r="V39" s="142">
        <f t="shared" si="5"/>
        <v>1.3490820350559895E-3</v>
      </c>
      <c r="W39" s="142">
        <f t="shared" si="6"/>
        <v>1.2836192568094836E-3</v>
      </c>
      <c r="X39" s="142">
        <f t="shared" si="7"/>
        <v>1.1891824485148644E-3</v>
      </c>
    </row>
    <row r="40" spans="2:24" s="137" customFormat="1" ht="15">
      <c r="B40" s="140">
        <v>40756</v>
      </c>
      <c r="C40" s="141">
        <v>5.240897388745891E-3</v>
      </c>
      <c r="D40" s="5">
        <f t="shared" si="0"/>
        <v>1.9608059967465654E-3</v>
      </c>
      <c r="E40" s="5">
        <f t="shared" si="0"/>
        <v>1.6442307910485975E-3</v>
      </c>
      <c r="F40" s="5">
        <f t="shared" si="0"/>
        <v>1.4614061240329976E-3</v>
      </c>
      <c r="G40" s="5">
        <f t="shared" si="0"/>
        <v>1.1745442907574058E-3</v>
      </c>
      <c r="H40" s="5">
        <f t="shared" si="0"/>
        <v>7.6071651439754901E-4</v>
      </c>
      <c r="J40" s="140">
        <v>40756</v>
      </c>
      <c r="K40" s="1">
        <v>7.7815398936355307E-4</v>
      </c>
      <c r="L40" s="1">
        <f>+L$7*$K40</f>
        <v>4.8701892306502489E-4</v>
      </c>
      <c r="M40" s="1">
        <f t="shared" si="2"/>
        <v>5.3402313646108419E-4</v>
      </c>
      <c r="N40" s="1">
        <f t="shared" si="2"/>
        <v>5.6116843877090385E-4</v>
      </c>
      <c r="O40" s="1">
        <f t="shared" si="2"/>
        <v>6.0376089258213175E-4</v>
      </c>
      <c r="P40" s="1">
        <f t="shared" si="2"/>
        <v>6.6520489943778366E-4</v>
      </c>
      <c r="R40" s="140">
        <v>40756</v>
      </c>
      <c r="S40" s="19">
        <v>1.6216731851570465E-3</v>
      </c>
      <c r="T40" s="142">
        <f t="shared" si="8"/>
        <v>2.4478249198115901E-3</v>
      </c>
      <c r="U40" s="142">
        <f t="shared" si="4"/>
        <v>2.1782539275096817E-3</v>
      </c>
      <c r="V40" s="142">
        <f t="shared" si="5"/>
        <v>2.0225745628039016E-3</v>
      </c>
      <c r="W40" s="142">
        <f t="shared" si="6"/>
        <v>1.7783051833395376E-3</v>
      </c>
      <c r="X40" s="142">
        <f t="shared" si="7"/>
        <v>1.4259214138353327E-3</v>
      </c>
    </row>
    <row r="41" spans="2:24" s="137" customFormat="1" ht="15">
      <c r="B41" s="140">
        <v>40787</v>
      </c>
      <c r="C41" s="141">
        <v>1.1799140217689574E-2</v>
      </c>
      <c r="D41" s="5">
        <f t="shared" si="0"/>
        <v>4.4144777466890136E-3</v>
      </c>
      <c r="E41" s="5">
        <f t="shared" si="0"/>
        <v>3.7017533858771947E-3</v>
      </c>
      <c r="F41" s="5">
        <f t="shared" si="0"/>
        <v>3.2901494712495767E-3</v>
      </c>
      <c r="G41" s="5">
        <f t="shared" si="0"/>
        <v>2.6443205715671629E-3</v>
      </c>
      <c r="H41" s="5">
        <f t="shared" si="0"/>
        <v>1.7126457843962091E-3</v>
      </c>
      <c r="J41" s="140">
        <v>40787</v>
      </c>
      <c r="K41" s="1">
        <v>3.3566321000334026E-3</v>
      </c>
      <c r="L41" s="1">
        <f>+L$7*$K41</f>
        <v>2.1007967225366363E-3</v>
      </c>
      <c r="M41" s="1">
        <f t="shared" ref="M41:P56" si="9">+M$7*$K41</f>
        <v>2.3035533152915952E-3</v>
      </c>
      <c r="N41" s="1">
        <f t="shared" si="9"/>
        <v>2.420646839637304E-3</v>
      </c>
      <c r="O41" s="1">
        <f t="shared" si="9"/>
        <v>2.6043729396588301E-3</v>
      </c>
      <c r="P41" s="1">
        <f t="shared" si="9"/>
        <v>2.869416785202872E-3</v>
      </c>
      <c r="R41" s="140">
        <v>40787</v>
      </c>
      <c r="S41" s="19">
        <v>4.9523809523808193E-3</v>
      </c>
      <c r="T41" s="142">
        <f t="shared" si="8"/>
        <v>6.5152744692256494E-3</v>
      </c>
      <c r="U41" s="142">
        <f t="shared" si="4"/>
        <v>6.0053067011687899E-3</v>
      </c>
      <c r="V41" s="142">
        <f t="shared" si="5"/>
        <v>5.7107963108868811E-3</v>
      </c>
      <c r="W41" s="142">
        <f t="shared" si="6"/>
        <v>5.2486935112259926E-3</v>
      </c>
      <c r="X41" s="142">
        <f t="shared" si="7"/>
        <v>4.582062569599081E-3</v>
      </c>
    </row>
    <row r="42" spans="2:24" s="137" customFormat="1" ht="15">
      <c r="B42" s="140">
        <v>40817</v>
      </c>
      <c r="C42" s="141">
        <v>1.4644729705297399E-2</v>
      </c>
      <c r="D42" s="5">
        <f t="shared" si="0"/>
        <v>5.4791139182656483E-3</v>
      </c>
      <c r="E42" s="5">
        <f t="shared" si="0"/>
        <v>4.5945023765855573E-3</v>
      </c>
      <c r="F42" s="5">
        <f t="shared" si="0"/>
        <v>4.0836322653611231E-3</v>
      </c>
      <c r="G42" s="5">
        <f t="shared" si="0"/>
        <v>3.2820493112456252E-3</v>
      </c>
      <c r="H42" s="5">
        <f t="shared" si="0"/>
        <v>2.1256832388343938E-3</v>
      </c>
      <c r="J42" s="140">
        <v>40817</v>
      </c>
      <c r="K42" s="1">
        <v>2.5464716700006546E-3</v>
      </c>
      <c r="L42" s="1">
        <f t="shared" ref="L42:P59" si="10">+L$7*$K42</f>
        <v>1.593746105900773E-3</v>
      </c>
      <c r="M42" s="1">
        <f t="shared" si="2"/>
        <v>1.7475651435460439E-3</v>
      </c>
      <c r="N42" s="1">
        <f t="shared" si="2"/>
        <v>1.8363968455618568E-3</v>
      </c>
      <c r="O42" s="1">
        <f t="shared" si="2"/>
        <v>1.9757786112131678E-3</v>
      </c>
      <c r="P42" s="1">
        <f t="shared" si="2"/>
        <v>2.1768511815372185E-3</v>
      </c>
      <c r="R42" s="140">
        <v>40817</v>
      </c>
      <c r="S42" s="19">
        <v>4.8332069749810191E-3</v>
      </c>
      <c r="T42" s="142">
        <f t="shared" ref="T42:T59" si="11">+D42+L42</f>
        <v>7.0728600241664209E-3</v>
      </c>
      <c r="U42" s="142">
        <f t="shared" ref="U42:U59" si="12">+E42+M42</f>
        <v>6.3420675201316008E-3</v>
      </c>
      <c r="V42" s="142">
        <f t="shared" ref="V42:V59" si="13">+F42+N42</f>
        <v>5.9200291109229794E-3</v>
      </c>
      <c r="W42" s="142">
        <f t="shared" ref="W42:W59" si="14">+G42+O42</f>
        <v>5.257827922458793E-3</v>
      </c>
      <c r="X42" s="142">
        <f t="shared" ref="X42:X59" si="15">+H42+P42</f>
        <v>4.3025344203716127E-3</v>
      </c>
    </row>
    <row r="43" spans="2:24" s="137" customFormat="1" ht="15">
      <c r="B43" s="140">
        <v>40848</v>
      </c>
      <c r="C43" s="141">
        <v>1.4076977904490473E-2</v>
      </c>
      <c r="D43" s="5">
        <f t="shared" ref="D43:H59" si="16">+D$7*$C43</f>
        <v>5.2666977892881122E-3</v>
      </c>
      <c r="E43" s="5">
        <f t="shared" si="16"/>
        <v>4.4163811650226991E-3</v>
      </c>
      <c r="F43" s="5">
        <f t="shared" si="16"/>
        <v>3.9253166378863877E-3</v>
      </c>
      <c r="G43" s="5">
        <f t="shared" si="16"/>
        <v>3.1548097210111399E-3</v>
      </c>
      <c r="H43" s="5">
        <f t="shared" si="16"/>
        <v>2.0432740369522467E-3</v>
      </c>
      <c r="J43" s="140">
        <v>40848</v>
      </c>
      <c r="K43" s="1">
        <v>6.7313010359389385E-4</v>
      </c>
      <c r="L43" s="1">
        <f t="shared" si="10"/>
        <v>4.2128820595403542E-4</v>
      </c>
      <c r="M43" s="1">
        <f t="shared" si="9"/>
        <v>4.6194847559875824E-4</v>
      </c>
      <c r="N43" s="1">
        <f t="shared" si="9"/>
        <v>4.8543010058000561E-4</v>
      </c>
      <c r="O43" s="1">
        <f t="shared" si="9"/>
        <v>5.2227404565791905E-4</v>
      </c>
      <c r="P43" s="1">
        <f t="shared" si="9"/>
        <v>5.7542523586616662E-4</v>
      </c>
      <c r="R43" s="140">
        <v>40848</v>
      </c>
      <c r="S43" s="19">
        <v>3.2066396302934397E-3</v>
      </c>
      <c r="T43" s="142">
        <f t="shared" si="11"/>
        <v>5.6879859952421478E-3</v>
      </c>
      <c r="U43" s="142">
        <f t="shared" si="12"/>
        <v>4.8783296406214576E-3</v>
      </c>
      <c r="V43" s="142">
        <f t="shared" si="13"/>
        <v>4.4107467384663932E-3</v>
      </c>
      <c r="W43" s="142">
        <f t="shared" si="14"/>
        <v>3.6770837666690588E-3</v>
      </c>
      <c r="X43" s="142">
        <f t="shared" si="15"/>
        <v>2.6186992728184132E-3</v>
      </c>
    </row>
    <row r="44" spans="2:24" s="137" customFormat="1" ht="15">
      <c r="B44" s="140">
        <v>40878</v>
      </c>
      <c r="C44" s="141">
        <v>7.4679318221755331E-3</v>
      </c>
      <c r="D44" s="5">
        <f t="shared" si="16"/>
        <v>2.7940187364973953E-3</v>
      </c>
      <c r="E44" s="5">
        <f t="shared" si="16"/>
        <v>2.3429200262230182E-3</v>
      </c>
      <c r="F44" s="5">
        <f t="shared" si="16"/>
        <v>2.0824069790459669E-3</v>
      </c>
      <c r="G44" s="5">
        <f t="shared" si="16"/>
        <v>1.6736478573950405E-3</v>
      </c>
      <c r="H44" s="5">
        <f t="shared" si="16"/>
        <v>1.0839706722217139E-3</v>
      </c>
      <c r="J44" s="140">
        <v>40878</v>
      </c>
      <c r="K44" s="1">
        <v>5.7944311183127208E-3</v>
      </c>
      <c r="L44" s="1">
        <f t="shared" si="10"/>
        <v>3.6265284784098096E-3</v>
      </c>
      <c r="M44" s="1">
        <f t="shared" si="9"/>
        <v>3.9765397621875885E-3</v>
      </c>
      <c r="N44" s="1">
        <f t="shared" si="9"/>
        <v>4.1786740268318825E-3</v>
      </c>
      <c r="O44" s="1">
        <f t="shared" si="9"/>
        <v>4.4958336676517302E-3</v>
      </c>
      <c r="P44" s="1">
        <f t="shared" si="9"/>
        <v>4.9533691557745972E-3</v>
      </c>
      <c r="R44" s="140">
        <v>40878</v>
      </c>
      <c r="S44" s="19">
        <v>6.1107455109523645E-3</v>
      </c>
      <c r="T44" s="142">
        <f t="shared" si="11"/>
        <v>6.4205472149072053E-3</v>
      </c>
      <c r="U44" s="142">
        <f t="shared" si="12"/>
        <v>6.3194597884106071E-3</v>
      </c>
      <c r="V44" s="142">
        <f t="shared" si="13"/>
        <v>6.2610810058778494E-3</v>
      </c>
      <c r="W44" s="142">
        <f t="shared" si="14"/>
        <v>6.1694815250467709E-3</v>
      </c>
      <c r="X44" s="142">
        <f t="shared" si="15"/>
        <v>6.0373398279963113E-3</v>
      </c>
    </row>
    <row r="45" spans="2:24" s="137" customFormat="1" ht="15">
      <c r="B45" s="140">
        <v>40909</v>
      </c>
      <c r="C45" s="141">
        <v>-4.7963721984826124E-3</v>
      </c>
      <c r="D45" s="5">
        <f t="shared" si="16"/>
        <v>-1.7944933227673258E-3</v>
      </c>
      <c r="E45" s="5">
        <f t="shared" si="16"/>
        <v>-1.5047695593142897E-3</v>
      </c>
      <c r="F45" s="5">
        <f t="shared" si="16"/>
        <v>-1.3374518110306703E-3</v>
      </c>
      <c r="G45" s="5">
        <f t="shared" si="16"/>
        <v>-1.074921175555274E-3</v>
      </c>
      <c r="H45" s="5">
        <f t="shared" si="16"/>
        <v>-6.9619366111193885E-4</v>
      </c>
      <c r="J45" s="140">
        <v>40909</v>
      </c>
      <c r="K45" s="1">
        <v>2.1548374694228237E-3</v>
      </c>
      <c r="L45" s="1">
        <f t="shared" si="10"/>
        <v>1.3486361800918126E-3</v>
      </c>
      <c r="M45" s="1">
        <f t="shared" si="9"/>
        <v>1.4787986436029439E-3</v>
      </c>
      <c r="N45" s="1">
        <f t="shared" si="9"/>
        <v>1.5539684883066264E-3</v>
      </c>
      <c r="O45" s="1">
        <f t="shared" si="9"/>
        <v>1.6719140577461163E-3</v>
      </c>
      <c r="P45" s="1">
        <f t="shared" si="9"/>
        <v>1.8420627044841765E-3</v>
      </c>
      <c r="R45" s="140">
        <v>40909</v>
      </c>
      <c r="S45" s="19">
        <v>8.4096430573721292E-4</v>
      </c>
      <c r="T45" s="142">
        <f t="shared" si="11"/>
        <v>-4.4585714267551314E-4</v>
      </c>
      <c r="U45" s="142">
        <f t="shared" si="12"/>
        <v>-2.5970915711345886E-5</v>
      </c>
      <c r="V45" s="142">
        <f t="shared" si="13"/>
        <v>2.1651667727595617E-4</v>
      </c>
      <c r="W45" s="142">
        <f t="shared" si="14"/>
        <v>5.9699288219084226E-4</v>
      </c>
      <c r="X45" s="142">
        <f t="shared" si="15"/>
        <v>1.1458690433722375E-3</v>
      </c>
    </row>
    <row r="46" spans="2:24" s="137" customFormat="1" ht="15">
      <c r="B46" s="140">
        <v>40940</v>
      </c>
      <c r="C46" s="141">
        <v>7.7988082719944174E-3</v>
      </c>
      <c r="D46" s="5">
        <f t="shared" si="16"/>
        <v>2.9178113771204032E-3</v>
      </c>
      <c r="E46" s="5">
        <f t="shared" si="16"/>
        <v>2.4467261507224794E-3</v>
      </c>
      <c r="F46" s="5">
        <f t="shared" si="16"/>
        <v>2.174670733551438E-3</v>
      </c>
      <c r="G46" s="5">
        <f t="shared" si="16"/>
        <v>1.7478010064178352E-3</v>
      </c>
      <c r="H46" s="5">
        <f t="shared" si="16"/>
        <v>1.1319974052279649E-3</v>
      </c>
      <c r="J46" s="140">
        <v>40940</v>
      </c>
      <c r="K46" s="1">
        <v>3.017463270532358E-3</v>
      </c>
      <c r="L46" s="1">
        <f t="shared" si="10"/>
        <v>1.8885230076438747E-3</v>
      </c>
      <c r="M46" s="1">
        <f t="shared" si="9"/>
        <v>2.0707921849809703E-3</v>
      </c>
      <c r="N46" s="1">
        <f t="shared" si="9"/>
        <v>2.1760540660571972E-3</v>
      </c>
      <c r="O46" s="1">
        <f t="shared" si="9"/>
        <v>2.3412156751139637E-3</v>
      </c>
      <c r="P46" s="1">
        <f t="shared" si="9"/>
        <v>2.5794783280278294E-3</v>
      </c>
      <c r="R46" s="140">
        <v>40940</v>
      </c>
      <c r="S46" s="19">
        <v>3.9212025021007069E-3</v>
      </c>
      <c r="T46" s="142">
        <f t="shared" si="11"/>
        <v>4.8063343847642784E-3</v>
      </c>
      <c r="U46" s="142">
        <f t="shared" si="12"/>
        <v>4.5175183357034493E-3</v>
      </c>
      <c r="V46" s="142">
        <f t="shared" si="13"/>
        <v>4.3507247996086348E-3</v>
      </c>
      <c r="W46" s="142">
        <f t="shared" si="14"/>
        <v>4.0890166815317989E-3</v>
      </c>
      <c r="X46" s="142">
        <f t="shared" si="15"/>
        <v>3.7114757332557943E-3</v>
      </c>
    </row>
    <row r="47" spans="2:24" s="137" customFormat="1" ht="15">
      <c r="B47" s="140">
        <v>40969</v>
      </c>
      <c r="C47" s="141">
        <v>1.286844622206762E-2</v>
      </c>
      <c r="D47" s="5">
        <f t="shared" si="16"/>
        <v>4.8145431305761238E-3</v>
      </c>
      <c r="E47" s="5">
        <f t="shared" si="16"/>
        <v>4.0372275856253121E-3</v>
      </c>
      <c r="F47" s="5">
        <f t="shared" si="16"/>
        <v>3.5883217549922417E-3</v>
      </c>
      <c r="G47" s="5">
        <f t="shared" si="16"/>
        <v>2.8839641229199942E-3</v>
      </c>
      <c r="H47" s="5">
        <f t="shared" si="16"/>
        <v>1.8678556036576175E-3</v>
      </c>
      <c r="J47" s="140">
        <v>40969</v>
      </c>
      <c r="K47" s="1">
        <v>-1.0497798662343718E-3</v>
      </c>
      <c r="L47" s="1">
        <f t="shared" si="10"/>
        <v>-6.5701990466818521E-4</v>
      </c>
      <c r="M47" s="1">
        <f t="shared" si="9"/>
        <v>-7.2043161690746207E-4</v>
      </c>
      <c r="N47" s="1">
        <f t="shared" si="9"/>
        <v>-7.5705237862970325E-4</v>
      </c>
      <c r="O47" s="1">
        <f t="shared" si="9"/>
        <v>-8.1451234295002351E-4</v>
      </c>
      <c r="P47" s="1">
        <f t="shared" si="9"/>
        <v>-8.9740426688732331E-4</v>
      </c>
      <c r="R47" s="140">
        <v>40969</v>
      </c>
      <c r="S47" s="19">
        <v>1.5809541523295056E-3</v>
      </c>
      <c r="T47" s="142">
        <f t="shared" si="11"/>
        <v>4.1575232259079388E-3</v>
      </c>
      <c r="U47" s="142">
        <f t="shared" si="12"/>
        <v>3.3167959687178498E-3</v>
      </c>
      <c r="V47" s="142">
        <f t="shared" si="13"/>
        <v>2.8312693763625383E-3</v>
      </c>
      <c r="W47" s="142">
        <f t="shared" si="14"/>
        <v>2.0694517799699705E-3</v>
      </c>
      <c r="X47" s="142">
        <f t="shared" si="15"/>
        <v>9.7045133677029416E-4</v>
      </c>
    </row>
    <row r="48" spans="2:24" s="137" customFormat="1" ht="15">
      <c r="B48" s="140">
        <v>41000</v>
      </c>
      <c r="C48" s="141">
        <v>-5.1506567087302724E-3</v>
      </c>
      <c r="D48" s="5">
        <f t="shared" si="16"/>
        <v>-1.9270437508180198E-3</v>
      </c>
      <c r="E48" s="5">
        <f t="shared" si="16"/>
        <v>-1.6159195127157184E-3</v>
      </c>
      <c r="F48" s="5">
        <f t="shared" si="16"/>
        <v>-1.4362428222872094E-3</v>
      </c>
      <c r="G48" s="5">
        <f t="shared" si="16"/>
        <v>-1.1543203352695512E-3</v>
      </c>
      <c r="H48" s="5">
        <f t="shared" si="16"/>
        <v>-7.4761807524364435E-4</v>
      </c>
      <c r="J48" s="140">
        <v>41000</v>
      </c>
      <c r="K48" s="1">
        <v>1.8873895184287153E-3</v>
      </c>
      <c r="L48" s="1">
        <f t="shared" si="10"/>
        <v>1.1812500137937632E-3</v>
      </c>
      <c r="M48" s="1">
        <f t="shared" si="9"/>
        <v>1.295257345116794E-3</v>
      </c>
      <c r="N48" s="1">
        <f t="shared" si="9"/>
        <v>1.3610974741329496E-3</v>
      </c>
      <c r="O48" s="1">
        <f t="shared" si="9"/>
        <v>1.4644042128842604E-3</v>
      </c>
      <c r="P48" s="1">
        <f t="shared" si="9"/>
        <v>1.6134348367643353E-3</v>
      </c>
      <c r="R48" s="140">
        <v>41000</v>
      </c>
      <c r="S48" s="19">
        <v>5.5710306406697718E-4</v>
      </c>
      <c r="T48" s="142">
        <f t="shared" si="11"/>
        <v>-7.4579373702425653E-4</v>
      </c>
      <c r="U48" s="142">
        <f t="shared" si="12"/>
        <v>-3.2066216759892431E-4</v>
      </c>
      <c r="V48" s="142">
        <f t="shared" si="13"/>
        <v>-7.5145348154259748E-5</v>
      </c>
      <c r="W48" s="142">
        <f t="shared" si="14"/>
        <v>3.1008387761470926E-4</v>
      </c>
      <c r="X48" s="142">
        <f t="shared" si="15"/>
        <v>8.6581676152069095E-4</v>
      </c>
    </row>
    <row r="49" spans="2:24" s="137" customFormat="1" ht="15">
      <c r="B49" s="140">
        <v>41030</v>
      </c>
      <c r="C49" s="141">
        <v>-6.1264992665458484E-3</v>
      </c>
      <c r="D49" s="5">
        <f t="shared" si="16"/>
        <v>-2.29214113726068E-3</v>
      </c>
      <c r="E49" s="5">
        <f t="shared" si="16"/>
        <v>-1.9220713530897463E-3</v>
      </c>
      <c r="F49" s="5">
        <f t="shared" si="16"/>
        <v>-1.7083531469705483E-3</v>
      </c>
      <c r="G49" s="5">
        <f t="shared" si="16"/>
        <v>-1.3730176727563778E-3</v>
      </c>
      <c r="H49" s="5">
        <f t="shared" si="16"/>
        <v>-8.8926167062796269E-4</v>
      </c>
      <c r="J49" s="140">
        <v>41030</v>
      </c>
      <c r="K49" s="1">
        <v>1.7711617830987029E-3</v>
      </c>
      <c r="L49" s="1">
        <f t="shared" si="10"/>
        <v>1.108507205475057E-3</v>
      </c>
      <c r="M49" s="1">
        <f t="shared" si="9"/>
        <v>1.215493827081672E-3</v>
      </c>
      <c r="N49" s="1">
        <f t="shared" si="9"/>
        <v>1.2772794411105054E-3</v>
      </c>
      <c r="O49" s="1">
        <f t="shared" si="9"/>
        <v>1.3742244256122801E-3</v>
      </c>
      <c r="P49" s="1">
        <f t="shared" si="9"/>
        <v>1.5140775629484959E-3</v>
      </c>
      <c r="R49" s="140">
        <v>41030</v>
      </c>
      <c r="S49" s="19">
        <v>2.7839643652560753E-4</v>
      </c>
      <c r="T49" s="142">
        <f t="shared" si="11"/>
        <v>-1.183633931785623E-3</v>
      </c>
      <c r="U49" s="142">
        <f t="shared" si="12"/>
        <v>-7.0657752600807424E-4</v>
      </c>
      <c r="V49" s="142">
        <f t="shared" si="13"/>
        <v>-4.3107370586004286E-4</v>
      </c>
      <c r="W49" s="142">
        <f t="shared" si="14"/>
        <v>1.2067528559023093E-6</v>
      </c>
      <c r="X49" s="142">
        <f t="shared" si="15"/>
        <v>6.2481589232053325E-4</v>
      </c>
    </row>
    <row r="50" spans="2:24" s="137" customFormat="1" ht="15">
      <c r="B50" s="140">
        <v>41061</v>
      </c>
      <c r="C50" s="141">
        <v>-2.9519013717659304E-3</v>
      </c>
      <c r="D50" s="5">
        <f t="shared" si="16"/>
        <v>-1.1044112262133224E-3</v>
      </c>
      <c r="E50" s="5">
        <f t="shared" si="16"/>
        <v>-9.2610230034623306E-4</v>
      </c>
      <c r="F50" s="5">
        <f t="shared" si="16"/>
        <v>-8.2312749558953468E-4</v>
      </c>
      <c r="G50" s="5">
        <f t="shared" si="16"/>
        <v>-6.61554433508245E-4</v>
      </c>
      <c r="H50" s="5">
        <f t="shared" si="16"/>
        <v>-4.2846862966581921E-4</v>
      </c>
      <c r="J50" s="140">
        <v>41061</v>
      </c>
      <c r="K50" s="1">
        <v>-2.9726589731946911E-3</v>
      </c>
      <c r="L50" s="1">
        <f t="shared" si="10"/>
        <v>-1.8604815904740897E-3</v>
      </c>
      <c r="M50" s="1">
        <f t="shared" si="9"/>
        <v>-2.0400443744984136E-3</v>
      </c>
      <c r="N50" s="1">
        <f t="shared" si="9"/>
        <v>-2.1437432921861156E-3</v>
      </c>
      <c r="O50" s="1">
        <f t="shared" si="9"/>
        <v>-2.3064525267887459E-3</v>
      </c>
      <c r="P50" s="1">
        <f t="shared" si="9"/>
        <v>-2.54117737665796E-3</v>
      </c>
      <c r="R50" s="140">
        <v>41061</v>
      </c>
      <c r="S50" s="19">
        <v>-2.968735504221276E-3</v>
      </c>
      <c r="T50" s="142">
        <f t="shared" si="11"/>
        <v>-2.9648928166874124E-3</v>
      </c>
      <c r="U50" s="142">
        <f t="shared" si="12"/>
        <v>-2.9661466748446465E-3</v>
      </c>
      <c r="V50" s="142">
        <f t="shared" si="13"/>
        <v>-2.9668707877756502E-3</v>
      </c>
      <c r="W50" s="142">
        <f t="shared" si="14"/>
        <v>-2.9680069602969908E-3</v>
      </c>
      <c r="X50" s="142">
        <f t="shared" si="15"/>
        <v>-2.969646006323779E-3</v>
      </c>
    </row>
    <row r="51" spans="2:24" s="137" customFormat="1" ht="15">
      <c r="B51" s="140">
        <v>41091</v>
      </c>
      <c r="C51" s="141">
        <v>8.7948450017414359E-3</v>
      </c>
      <c r="D51" s="5">
        <f t="shared" si="16"/>
        <v>3.2904641210687331E-3</v>
      </c>
      <c r="E51" s="5">
        <f t="shared" si="16"/>
        <v>2.759213524274605E-3</v>
      </c>
      <c r="F51" s="5">
        <f t="shared" si="16"/>
        <v>2.4524121332857324E-3</v>
      </c>
      <c r="G51" s="5">
        <f t="shared" si="16"/>
        <v>1.9710240858891517E-3</v>
      </c>
      <c r="H51" s="5">
        <f t="shared" si="16"/>
        <v>1.2765721856638776E-3</v>
      </c>
      <c r="J51" s="140">
        <v>41091</v>
      </c>
      <c r="K51" s="1">
        <v>-2.1645178492020866E-3</v>
      </c>
      <c r="L51" s="1">
        <f t="shared" si="10"/>
        <v>-1.3546947857140919E-3</v>
      </c>
      <c r="M51" s="1">
        <f t="shared" si="9"/>
        <v>-1.4854419903473132E-3</v>
      </c>
      <c r="N51" s="1">
        <f t="shared" si="9"/>
        <v>-1.5609495276403468E-3</v>
      </c>
      <c r="O51" s="1">
        <f t="shared" si="9"/>
        <v>-1.6794249550954213E-3</v>
      </c>
      <c r="P51" s="1">
        <f t="shared" si="9"/>
        <v>-1.8503379766611539E-3</v>
      </c>
      <c r="R51" s="140">
        <v>41091</v>
      </c>
      <c r="S51" s="19">
        <v>-9.3049223038987883E-5</v>
      </c>
      <c r="T51" s="142">
        <f t="shared" si="11"/>
        <v>1.9357693353546411E-3</v>
      </c>
      <c r="U51" s="142">
        <f t="shared" si="12"/>
        <v>1.2737715339272919E-3</v>
      </c>
      <c r="V51" s="142">
        <f t="shared" si="13"/>
        <v>8.9146260564538561E-4</v>
      </c>
      <c r="W51" s="142">
        <f t="shared" si="14"/>
        <v>2.9159913079373047E-4</v>
      </c>
      <c r="X51" s="142">
        <f t="shared" si="15"/>
        <v>-5.7376579099727631E-4</v>
      </c>
    </row>
    <row r="52" spans="2:24" s="137" customFormat="1" ht="15">
      <c r="B52" s="140">
        <v>41122</v>
      </c>
      <c r="C52" s="141">
        <v>1.0789814415192112E-2</v>
      </c>
      <c r="D52" s="5">
        <f t="shared" si="16"/>
        <v>4.0368530882749993E-3</v>
      </c>
      <c r="E52" s="5">
        <f t="shared" si="16"/>
        <v>3.3850968212533858E-3</v>
      </c>
      <c r="F52" s="5">
        <f t="shared" si="16"/>
        <v>3.0087024595065598E-3</v>
      </c>
      <c r="G52" s="5">
        <f t="shared" si="16"/>
        <v>2.4181192608177431E-3</v>
      </c>
      <c r="H52" s="5">
        <f t="shared" si="16"/>
        <v>1.5661420943953045E-3</v>
      </c>
      <c r="J52" s="140">
        <v>41122</v>
      </c>
      <c r="K52" s="1">
        <v>1.244282519566209E-4</v>
      </c>
      <c r="L52" s="1">
        <f t="shared" si="10"/>
        <v>7.7875220194322379E-5</v>
      </c>
      <c r="M52" s="1">
        <f t="shared" si="9"/>
        <v>8.5391280238236313E-5</v>
      </c>
      <c r="N52" s="1">
        <f t="shared" si="9"/>
        <v>8.9731863929142321E-5</v>
      </c>
      <c r="O52" s="1">
        <f t="shared" si="9"/>
        <v>9.6542475513372342E-5</v>
      </c>
      <c r="P52" s="1">
        <f t="shared" si="9"/>
        <v>1.0636748504973994E-4</v>
      </c>
      <c r="R52" s="140">
        <v>41122</v>
      </c>
      <c r="S52" s="19">
        <v>2.1403312860599488E-3</v>
      </c>
      <c r="T52" s="142">
        <f t="shared" si="11"/>
        <v>4.1147283084693219E-3</v>
      </c>
      <c r="U52" s="142">
        <f t="shared" si="12"/>
        <v>3.4704881014916223E-3</v>
      </c>
      <c r="V52" s="142">
        <f t="shared" si="13"/>
        <v>3.098434323435702E-3</v>
      </c>
      <c r="W52" s="142">
        <f t="shared" si="14"/>
        <v>2.5146617363311155E-3</v>
      </c>
      <c r="X52" s="142">
        <f t="shared" si="15"/>
        <v>1.6725095794450444E-3</v>
      </c>
    </row>
    <row r="53" spans="2:24" s="137" customFormat="1" ht="15">
      <c r="B53" s="140">
        <v>41153</v>
      </c>
      <c r="C53" s="141">
        <v>2.2801024765157996E-2</v>
      </c>
      <c r="D53" s="5">
        <f t="shared" si="16"/>
        <v>8.5306738093162988E-3</v>
      </c>
      <c r="E53" s="5">
        <f t="shared" si="16"/>
        <v>7.1533831337433447E-3</v>
      </c>
      <c r="F53" s="5">
        <f t="shared" si="16"/>
        <v>6.3579869542157831E-3</v>
      </c>
      <c r="G53" s="5">
        <f t="shared" si="16"/>
        <v>5.1099671439556651E-3</v>
      </c>
      <c r="H53" s="5">
        <f t="shared" si="16"/>
        <v>3.3095698689482918E-3</v>
      </c>
      <c r="J53" s="140">
        <v>41153</v>
      </c>
      <c r="K53" s="1">
        <v>4.1894712897669042E-3</v>
      </c>
      <c r="L53" s="1">
        <f t="shared" si="10"/>
        <v>2.6220411687703465E-3</v>
      </c>
      <c r="M53" s="1">
        <f t="shared" si="9"/>
        <v>2.875105221917371E-3</v>
      </c>
      <c r="N53" s="1">
        <f t="shared" si="9"/>
        <v>3.021251699649943E-3</v>
      </c>
      <c r="O53" s="1">
        <f t="shared" si="9"/>
        <v>3.250563461642974E-3</v>
      </c>
      <c r="P53" s="1">
        <f t="shared" si="9"/>
        <v>3.5813693254804577E-3</v>
      </c>
      <c r="R53" s="140">
        <v>41153</v>
      </c>
      <c r="S53" s="19">
        <v>7.7073080137430861E-3</v>
      </c>
      <c r="T53" s="142">
        <f t="shared" si="11"/>
        <v>1.1152714978086646E-2</v>
      </c>
      <c r="U53" s="142">
        <f t="shared" si="12"/>
        <v>1.0028488355660715E-2</v>
      </c>
      <c r="V53" s="142">
        <f t="shared" si="13"/>
        <v>9.379238653865727E-3</v>
      </c>
      <c r="W53" s="142">
        <f t="shared" si="14"/>
        <v>8.3605306055986386E-3</v>
      </c>
      <c r="X53" s="142">
        <f t="shared" si="15"/>
        <v>6.8909391944287496E-3</v>
      </c>
    </row>
    <row r="54" spans="2:24" s="137" customFormat="1" ht="15">
      <c r="B54" s="140">
        <v>41183</v>
      </c>
      <c r="C54" s="141">
        <v>2.1958754279034931E-2</v>
      </c>
      <c r="D54" s="5">
        <f t="shared" si="16"/>
        <v>8.2155504826090849E-3</v>
      </c>
      <c r="E54" s="5">
        <f t="shared" si="16"/>
        <v>6.8891369627252152E-3</v>
      </c>
      <c r="F54" s="5">
        <f t="shared" si="16"/>
        <v>6.1231227400917508E-3</v>
      </c>
      <c r="G54" s="5">
        <f t="shared" si="16"/>
        <v>4.9212048161769032E-3</v>
      </c>
      <c r="H54" s="5">
        <f t="shared" si="16"/>
        <v>3.1873142663563876E-3</v>
      </c>
      <c r="J54" s="140">
        <v>41183</v>
      </c>
      <c r="K54" s="1">
        <v>1.8133232239368334E-3</v>
      </c>
      <c r="L54" s="1">
        <f t="shared" si="10"/>
        <v>1.1348945527000585E-3</v>
      </c>
      <c r="M54" s="1">
        <f t="shared" si="9"/>
        <v>1.2444279264782604E-3</v>
      </c>
      <c r="N54" s="1">
        <f t="shared" si="9"/>
        <v>1.3076843098830946E-3</v>
      </c>
      <c r="O54" s="1">
        <f t="shared" si="9"/>
        <v>1.4069370114255305E-3</v>
      </c>
      <c r="P54" s="1">
        <f t="shared" si="9"/>
        <v>1.550119268570052E-3</v>
      </c>
      <c r="R54" s="140">
        <v>41183</v>
      </c>
      <c r="S54" s="19">
        <v>5.6210836712127232E-3</v>
      </c>
      <c r="T54" s="142">
        <f t="shared" si="11"/>
        <v>9.3504450353091434E-3</v>
      </c>
      <c r="U54" s="142">
        <f t="shared" si="12"/>
        <v>8.1335648892034759E-3</v>
      </c>
      <c r="V54" s="142">
        <f t="shared" si="13"/>
        <v>7.4308070499748457E-3</v>
      </c>
      <c r="W54" s="142">
        <f t="shared" si="14"/>
        <v>6.3281418276024334E-3</v>
      </c>
      <c r="X54" s="142">
        <f t="shared" si="15"/>
        <v>4.7374335349264392E-3</v>
      </c>
    </row>
    <row r="55" spans="2:24" s="137" customFormat="1" ht="15">
      <c r="B55" s="140">
        <v>41214</v>
      </c>
      <c r="C55" s="141">
        <v>-7.1078431372549877E-3</v>
      </c>
      <c r="D55" s="5">
        <f t="shared" si="16"/>
        <v>-2.6592967603967055E-3</v>
      </c>
      <c r="E55" s="5">
        <f t="shared" si="16"/>
        <v>-2.2299491246125526E-3</v>
      </c>
      <c r="F55" s="5">
        <f t="shared" si="16"/>
        <v>-1.9819974937414285E-3</v>
      </c>
      <c r="G55" s="5">
        <f t="shared" si="16"/>
        <v>-1.5929479165894878E-3</v>
      </c>
      <c r="H55" s="5">
        <f t="shared" si="16"/>
        <v>-1.0317037818500436E-3</v>
      </c>
      <c r="J55" s="140">
        <v>41214</v>
      </c>
      <c r="K55" s="1">
        <v>-3.8799401687941958E-3</v>
      </c>
      <c r="L55" s="1">
        <f t="shared" si="10"/>
        <v>-2.4283166421961992E-3</v>
      </c>
      <c r="M55" s="1">
        <f t="shared" si="9"/>
        <v>-2.6626835389168685E-3</v>
      </c>
      <c r="N55" s="1">
        <f t="shared" si="9"/>
        <v>-2.7980322620045359E-3</v>
      </c>
      <c r="O55" s="1">
        <f t="shared" si="9"/>
        <v>-3.0104017604438574E-3</v>
      </c>
      <c r="P55" s="1">
        <f t="shared" si="9"/>
        <v>-3.3167666619794704E-3</v>
      </c>
      <c r="R55" s="140">
        <v>41214</v>
      </c>
      <c r="S55" s="19">
        <v>-4.4900577293136568E-3</v>
      </c>
      <c r="T55" s="142">
        <f t="shared" si="11"/>
        <v>-5.0876134025929047E-3</v>
      </c>
      <c r="U55" s="142">
        <f t="shared" si="12"/>
        <v>-4.8926326635294216E-3</v>
      </c>
      <c r="V55" s="142">
        <f t="shared" si="13"/>
        <v>-4.7800297557459639E-3</v>
      </c>
      <c r="W55" s="142">
        <f t="shared" si="14"/>
        <v>-4.6033496770333457E-3</v>
      </c>
      <c r="X55" s="142">
        <f t="shared" si="15"/>
        <v>-4.3484704438295141E-3</v>
      </c>
    </row>
    <row r="56" spans="2:24" s="137" customFormat="1" ht="15">
      <c r="B56" s="140">
        <v>41244</v>
      </c>
      <c r="C56" s="141">
        <v>-1.2095778820044423E-2</v>
      </c>
      <c r="D56" s="5">
        <f t="shared" si="16"/>
        <v>-4.5254607916180977E-3</v>
      </c>
      <c r="E56" s="5">
        <f t="shared" si="16"/>
        <v>-3.7948180440124258E-3</v>
      </c>
      <c r="F56" s="5">
        <f t="shared" si="16"/>
        <v>-3.3728661203175146E-3</v>
      </c>
      <c r="G56" s="5">
        <f t="shared" si="16"/>
        <v>-2.7108006323220855E-3</v>
      </c>
      <c r="H56" s="5">
        <f t="shared" si="16"/>
        <v>-1.7557028921548364E-3</v>
      </c>
      <c r="J56" s="140">
        <v>41244</v>
      </c>
      <c r="K56" s="1">
        <v>2.47861778593518E-3</v>
      </c>
      <c r="L56" s="1">
        <f t="shared" si="10"/>
        <v>1.5512787716776655E-3</v>
      </c>
      <c r="M56" s="1">
        <f t="shared" si="9"/>
        <v>1.7009991110062015E-3</v>
      </c>
      <c r="N56" s="1">
        <f t="shared" si="9"/>
        <v>1.7874637825614247E-3</v>
      </c>
      <c r="O56" s="1">
        <f t="shared" si="9"/>
        <v>1.9231315488469612E-3</v>
      </c>
      <c r="P56" s="1">
        <f t="shared" si="9"/>
        <v>2.1188462920896244E-3</v>
      </c>
      <c r="R56" s="140">
        <v>41244</v>
      </c>
      <c r="S56" s="19">
        <v>-2.7614138438880609E-4</v>
      </c>
      <c r="T56" s="142">
        <f t="shared" si="11"/>
        <v>-2.9741820199404322E-3</v>
      </c>
      <c r="U56" s="142">
        <f t="shared" si="12"/>
        <v>-2.0938189330062243E-3</v>
      </c>
      <c r="V56" s="142">
        <f t="shared" si="13"/>
        <v>-1.5854023377560899E-3</v>
      </c>
      <c r="W56" s="142">
        <f t="shared" si="14"/>
        <v>-7.8766908347512434E-4</v>
      </c>
      <c r="X56" s="142">
        <f t="shared" si="15"/>
        <v>3.6314339993478799E-4</v>
      </c>
    </row>
    <row r="57" spans="2:24" s="137" customFormat="1" ht="15">
      <c r="B57" s="140">
        <v>41275</v>
      </c>
      <c r="C57" s="141">
        <v>4.997501249375258E-4</v>
      </c>
      <c r="D57" s="5">
        <f t="shared" si="16"/>
        <v>1.8697428496817643E-4</v>
      </c>
      <c r="E57" s="5">
        <f t="shared" si="16"/>
        <v>1.5678699320027928E-4</v>
      </c>
      <c r="F57" s="5">
        <f t="shared" si="16"/>
        <v>1.3935359517594381E-4</v>
      </c>
      <c r="G57" s="5">
        <f t="shared" si="16"/>
        <v>1.1199964672293097E-4</v>
      </c>
      <c r="H57" s="5">
        <f t="shared" si="16"/>
        <v>7.2538755276638936E-5</v>
      </c>
      <c r="J57" s="140">
        <v>41275</v>
      </c>
      <c r="K57" s="1">
        <v>2.0406247750284446E-3</v>
      </c>
      <c r="L57" s="1">
        <f t="shared" si="10"/>
        <v>1.2771545142716584E-3</v>
      </c>
      <c r="M57" s="1">
        <f t="shared" si="10"/>
        <v>1.4004179861522986E-3</v>
      </c>
      <c r="N57" s="1">
        <f t="shared" si="10"/>
        <v>1.4716036090190025E-3</v>
      </c>
      <c r="O57" s="1">
        <f t="shared" si="10"/>
        <v>1.58329771798005E-3</v>
      </c>
      <c r="P57" s="1">
        <f t="shared" si="10"/>
        <v>1.7444279883128046E-3</v>
      </c>
      <c r="R57" s="140">
        <v>41275</v>
      </c>
      <c r="S57" s="19">
        <v>1.7493785102660198E-3</v>
      </c>
      <c r="T57" s="142">
        <f t="shared" si="11"/>
        <v>1.4641287992398348E-3</v>
      </c>
      <c r="U57" s="142">
        <f t="shared" si="12"/>
        <v>1.557204979352578E-3</v>
      </c>
      <c r="V57" s="142">
        <f t="shared" si="13"/>
        <v>1.6109572041949462E-3</v>
      </c>
      <c r="W57" s="142">
        <f t="shared" si="14"/>
        <v>1.695297364702981E-3</v>
      </c>
      <c r="X57" s="142">
        <f t="shared" si="15"/>
        <v>1.8169667435894436E-3</v>
      </c>
    </row>
    <row r="58" spans="2:24" s="137" customFormat="1" ht="15">
      <c r="B58" s="140">
        <v>41306</v>
      </c>
      <c r="C58" s="141">
        <v>-7.326007326007411E-3</v>
      </c>
      <c r="D58" s="5">
        <f t="shared" si="16"/>
        <v>-2.7409197378851975E-3</v>
      </c>
      <c r="E58" s="5">
        <f t="shared" si="16"/>
        <v>-2.2983939442766735E-3</v>
      </c>
      <c r="F58" s="5">
        <f t="shared" si="16"/>
        <v>-2.0428318237880575E-3</v>
      </c>
      <c r="G58" s="5">
        <f t="shared" si="16"/>
        <v>-1.6418409750372889E-3</v>
      </c>
      <c r="H58" s="5">
        <f t="shared" si="16"/>
        <v>-1.0633703246048188E-3</v>
      </c>
      <c r="J58" s="140">
        <v>41306</v>
      </c>
      <c r="K58" s="1">
        <v>3.180778320686424E-3</v>
      </c>
      <c r="L58" s="1">
        <f t="shared" si="10"/>
        <v>1.9907360926290163E-3</v>
      </c>
      <c r="M58" s="1">
        <f t="shared" si="10"/>
        <v>2.1828702781433599E-3</v>
      </c>
      <c r="N58" s="1">
        <f t="shared" si="10"/>
        <v>2.2938292789012604E-3</v>
      </c>
      <c r="O58" s="1">
        <f t="shared" si="10"/>
        <v>2.4679299781965214E-3</v>
      </c>
      <c r="P58" s="1">
        <f t="shared" si="10"/>
        <v>2.7190881905992032E-3</v>
      </c>
      <c r="R58" s="140">
        <v>41306</v>
      </c>
      <c r="S58" s="19">
        <v>1.1948529411764941E-3</v>
      </c>
      <c r="T58" s="142">
        <f t="shared" si="11"/>
        <v>-7.5018364525618114E-4</v>
      </c>
      <c r="U58" s="142">
        <f t="shared" si="12"/>
        <v>-1.1552366613331363E-4</v>
      </c>
      <c r="V58" s="142">
        <f t="shared" si="13"/>
        <v>2.5099745511320297E-4</v>
      </c>
      <c r="W58" s="142">
        <f t="shared" si="14"/>
        <v>8.2608900315923254E-4</v>
      </c>
      <c r="X58" s="142">
        <f t="shared" si="15"/>
        <v>1.6557178659943844E-3</v>
      </c>
    </row>
    <row r="59" spans="2:24" s="137" customFormat="1" ht="15">
      <c r="B59" s="140">
        <v>41334</v>
      </c>
      <c r="C59" s="141">
        <v>6.9336025882749119E-3</v>
      </c>
      <c r="D59" s="5">
        <f t="shared" si="16"/>
        <v>2.5941071777786226E-3</v>
      </c>
      <c r="E59" s="5">
        <f t="shared" si="16"/>
        <v>2.17528450242448E-3</v>
      </c>
      <c r="F59" s="5">
        <f t="shared" si="16"/>
        <v>1.9334111188428948E-3</v>
      </c>
      <c r="G59" s="5">
        <f t="shared" si="16"/>
        <v>1.5538986418484008E-3</v>
      </c>
      <c r="H59" s="5">
        <f t="shared" si="16"/>
        <v>1.0064127575740358E-3</v>
      </c>
      <c r="J59" s="140">
        <v>41334</v>
      </c>
      <c r="K59" s="1">
        <v>3.1383287714195581E-3</v>
      </c>
      <c r="L59" s="1">
        <f t="shared" si="10"/>
        <v>1.964168428579059E-3</v>
      </c>
      <c r="M59" s="1">
        <f t="shared" si="10"/>
        <v>2.1537384587982044E-3</v>
      </c>
      <c r="N59" s="1">
        <f t="shared" si="10"/>
        <v>2.2632166397395705E-3</v>
      </c>
      <c r="O59" s="1">
        <f t="shared" si="10"/>
        <v>2.4349938523070503E-3</v>
      </c>
      <c r="P59" s="1">
        <f t="shared" si="10"/>
        <v>2.6828001955015489E-3</v>
      </c>
      <c r="R59" s="140">
        <v>41334</v>
      </c>
      <c r="S59" s="19">
        <v>3.8556871385291291E-3</v>
      </c>
      <c r="T59" s="142">
        <f t="shared" si="11"/>
        <v>4.5582756063576816E-3</v>
      </c>
      <c r="U59" s="142">
        <f t="shared" si="12"/>
        <v>4.3290229612226849E-3</v>
      </c>
      <c r="V59" s="142">
        <f t="shared" si="13"/>
        <v>4.1966277585824656E-3</v>
      </c>
      <c r="W59" s="142">
        <f t="shared" si="14"/>
        <v>3.9888924941554509E-3</v>
      </c>
      <c r="X59" s="142">
        <f t="shared" si="15"/>
        <v>3.6892129530755845E-3</v>
      </c>
    </row>
    <row r="60" spans="2:24" s="137" customFormat="1" ht="15"/>
    <row r="61" spans="2:24" s="137" customFormat="1" ht="15"/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0"/>
  <sheetViews>
    <sheetView zoomScale="80" zoomScaleNormal="80" workbookViewId="0">
      <selection activeCell="H1" sqref="H1"/>
    </sheetView>
  </sheetViews>
  <sheetFormatPr baseColWidth="10" defaultRowHeight="15"/>
  <sheetData>
    <row r="1" spans="1:4" ht="57.6" customHeight="1">
      <c r="B1" s="143" t="s">
        <v>68</v>
      </c>
    </row>
    <row r="2" spans="1:4" ht="15.75" thickBot="1">
      <c r="B2" t="s">
        <v>66</v>
      </c>
      <c r="C2" t="s">
        <v>43</v>
      </c>
      <c r="D2" t="s">
        <v>67</v>
      </c>
    </row>
    <row r="3" spans="1:4" ht="16.5" thickTop="1" thickBot="1">
      <c r="A3" s="118">
        <v>40179</v>
      </c>
      <c r="B3" s="1">
        <v>-2.3575638506876162E-2</v>
      </c>
      <c r="C3" s="1">
        <v>-1.3218901055539134E-2</v>
      </c>
      <c r="D3" s="19">
        <v>-1.0805094572554911E-2</v>
      </c>
    </row>
    <row r="4" spans="1:4" ht="16.5" thickTop="1" thickBot="1">
      <c r="A4" s="118">
        <v>40210</v>
      </c>
      <c r="B4" s="1">
        <v>-1.4304162113837227E-2</v>
      </c>
      <c r="C4" s="1">
        <v>2.5987006496752674E-3</v>
      </c>
      <c r="D4" s="19">
        <v>6.5381883417468551E-3</v>
      </c>
    </row>
    <row r="5" spans="1:4" ht="16.5" thickTop="1" thickBot="1">
      <c r="A5" s="118">
        <v>40238</v>
      </c>
      <c r="B5" s="1">
        <v>4.9162235376742913E-3</v>
      </c>
      <c r="C5" s="1">
        <v>2.9973024278149296E-3</v>
      </c>
      <c r="D5" s="19">
        <v>2.5500665837976766E-3</v>
      </c>
    </row>
    <row r="6" spans="1:4" ht="16.5" thickTop="1" thickBot="1">
      <c r="A6" s="118">
        <v>40269</v>
      </c>
      <c r="B6" s="1">
        <v>1.1738514470754913E-2</v>
      </c>
      <c r="C6" s="1">
        <v>9.2055233139884951E-3</v>
      </c>
      <c r="D6" s="19">
        <v>8.6151684358936418E-3</v>
      </c>
    </row>
    <row r="7" spans="1:4" ht="16.5" thickTop="1" thickBot="1">
      <c r="A7" s="118">
        <v>40299</v>
      </c>
      <c r="B7" s="1">
        <v>1.3509426353463194E-2</v>
      </c>
      <c r="C7" s="1">
        <v>1.5042117930204491E-2</v>
      </c>
      <c r="D7" s="19">
        <v>1.5399336685795888E-2</v>
      </c>
    </row>
    <row r="8" spans="1:4" ht="16.5" thickTop="1" thickBot="1">
      <c r="A8" s="118">
        <v>40330</v>
      </c>
      <c r="B8" s="1">
        <v>1.7642907551164377E-2</v>
      </c>
      <c r="C8" s="1">
        <v>1.1593044173495937E-2</v>
      </c>
      <c r="D8" s="19">
        <v>1.0183024897560764E-2</v>
      </c>
    </row>
    <row r="9" spans="1:4" ht="16.5" thickTop="1" thickBot="1">
      <c r="A9" s="118">
        <v>40360</v>
      </c>
      <c r="B9" s="1">
        <v>2.866370609608393E-2</v>
      </c>
      <c r="C9" s="1">
        <v>2.2483187794841042E-2</v>
      </c>
      <c r="D9" s="19">
        <v>2.1042717259226879E-2</v>
      </c>
    </row>
    <row r="10" spans="1:4" ht="16.5" thickTop="1" thickBot="1">
      <c r="A10" s="118">
        <v>40391</v>
      </c>
      <c r="B10" s="1">
        <v>3.8140283787863494E-2</v>
      </c>
      <c r="C10" s="1">
        <v>2.6217606130886306E-2</v>
      </c>
      <c r="D10" s="19">
        <v>2.3438831757376686E-2</v>
      </c>
    </row>
    <row r="11" spans="1:4" ht="16.5" thickTop="1" thickBot="1">
      <c r="A11" s="118">
        <v>40422</v>
      </c>
      <c r="B11" s="1">
        <v>4.2992518703241833E-2</v>
      </c>
      <c r="C11" s="1">
        <v>1.874376869391825E-2</v>
      </c>
      <c r="D11" s="19">
        <v>1.3092202237609879E-2</v>
      </c>
    </row>
    <row r="12" spans="1:4" ht="16.5" thickTop="1" thickBot="1">
      <c r="A12" s="118">
        <v>40452</v>
      </c>
      <c r="B12" s="1">
        <v>4.0284360189573487E-2</v>
      </c>
      <c r="C12" s="1">
        <v>1.9842456875062364E-2</v>
      </c>
      <c r="D12" s="19">
        <v>1.5078138094466686E-2</v>
      </c>
    </row>
    <row r="13" spans="1:4" ht="16.5" thickTop="1" thickBot="1">
      <c r="A13" s="118">
        <v>40483</v>
      </c>
      <c r="B13" s="1">
        <v>4.8290937996820382E-2</v>
      </c>
      <c r="C13" s="1">
        <v>2.462708979877859E-2</v>
      </c>
      <c r="D13" s="19">
        <v>1.9111844243778663E-2</v>
      </c>
    </row>
    <row r="14" spans="1:4" ht="16.5" thickTop="1" thickBot="1">
      <c r="A14" s="118">
        <v>40513</v>
      </c>
      <c r="B14" s="1">
        <v>5.5883235029491107E-2</v>
      </c>
      <c r="C14" s="1">
        <v>2.9745754195558138E-2</v>
      </c>
      <c r="D14" s="19">
        <v>2.3653988233326623E-2</v>
      </c>
    </row>
    <row r="15" spans="1:4" ht="16.5" thickTop="1" thickBot="1">
      <c r="A15" s="118">
        <v>40544</v>
      </c>
      <c r="B15" s="1">
        <v>5.4527162977866972E-2</v>
      </c>
      <c r="C15" s="1">
        <v>2.7291812456263109E-2</v>
      </c>
      <c r="D15" s="19">
        <v>2.0944170067500212E-2</v>
      </c>
    </row>
    <row r="16" spans="1:4" ht="16.5" thickTop="1" thickBot="1">
      <c r="A16" s="118">
        <v>40575</v>
      </c>
      <c r="B16" s="1">
        <v>5.5930666129194728E-2</v>
      </c>
      <c r="C16" s="1">
        <v>2.6617485794038442E-2</v>
      </c>
      <c r="D16" s="19">
        <v>1.9785571297572042E-2</v>
      </c>
    </row>
    <row r="17" spans="1:4" ht="16.5" thickTop="1" thickBot="1">
      <c r="A17" s="118">
        <v>40603</v>
      </c>
      <c r="B17" s="1">
        <v>5.9604632587859419E-2</v>
      </c>
      <c r="C17" s="1">
        <v>3.3668692100806918E-2</v>
      </c>
      <c r="D17" s="19">
        <v>2.7623898401623374E-2</v>
      </c>
    </row>
    <row r="18" spans="1:4" ht="16.5" thickTop="1" thickBot="1">
      <c r="A18" s="118">
        <v>40634</v>
      </c>
      <c r="B18" s="1">
        <v>6.8913782756551356E-2</v>
      </c>
      <c r="C18" s="1">
        <v>3.2123735871504966E-2</v>
      </c>
      <c r="D18" s="19">
        <v>2.354921574895864E-2</v>
      </c>
    </row>
    <row r="19" spans="1:4" ht="16.5" thickTop="1" thickBot="1">
      <c r="A19" s="118">
        <v>40664</v>
      </c>
      <c r="B19" s="1">
        <v>7.3609867701183829E-2</v>
      </c>
      <c r="C19" s="1">
        <v>3.2602252519264852E-2</v>
      </c>
      <c r="D19" s="19">
        <v>2.3044759356680176E-2</v>
      </c>
    </row>
    <row r="20" spans="1:4" ht="16.5" thickTop="1" thickBot="1">
      <c r="A20" s="118">
        <v>40695</v>
      </c>
      <c r="B20" s="1">
        <v>7.5094115316029386E-2</v>
      </c>
      <c r="C20" s="1">
        <v>3.4380557202134066E-2</v>
      </c>
      <c r="D20" s="19">
        <v>2.4891598832528155E-2</v>
      </c>
    </row>
    <row r="21" spans="1:4" ht="16.5" thickTop="1" thickBot="1">
      <c r="A21" s="118">
        <v>40725</v>
      </c>
      <c r="B21" s="1">
        <v>6.7111459968602905E-2</v>
      </c>
      <c r="C21" s="1">
        <v>2.9056640816727208E-2</v>
      </c>
      <c r="D21" s="19">
        <v>2.0187344900981924E-2</v>
      </c>
    </row>
    <row r="22" spans="1:4" ht="16.5" thickTop="1" thickBot="1">
      <c r="A22" s="118">
        <v>40756</v>
      </c>
      <c r="B22" s="1">
        <v>5.9810003877471818E-2</v>
      </c>
      <c r="C22" s="1">
        <v>3.173823327110159E-2</v>
      </c>
      <c r="D22" s="19">
        <v>2.5195649547522229E-2</v>
      </c>
    </row>
    <row r="23" spans="1:4" ht="16.5" thickTop="1" thickBot="1">
      <c r="A23" s="118">
        <v>40787</v>
      </c>
      <c r="B23" s="1">
        <v>5.7957153787299154E-2</v>
      </c>
      <c r="C23" s="1">
        <v>3.2687414366803669E-2</v>
      </c>
      <c r="D23" s="19">
        <v>2.6797889685588591E-2</v>
      </c>
    </row>
    <row r="24" spans="1:4" ht="16.5" thickTop="1" thickBot="1">
      <c r="A24" s="118">
        <v>40817</v>
      </c>
      <c r="B24" s="1">
        <v>6.5299924069855741E-2</v>
      </c>
      <c r="C24" s="1">
        <v>3.6664059444661667E-2</v>
      </c>
      <c r="D24" s="19">
        <v>2.999000441498351E-2</v>
      </c>
    </row>
    <row r="25" spans="1:4" ht="16.5" thickTop="1" thickBot="1">
      <c r="A25" s="118">
        <v>40848</v>
      </c>
      <c r="B25" s="1">
        <v>7.8862559241706043E-2</v>
      </c>
      <c r="C25" s="1">
        <v>3.9276990718124294E-2</v>
      </c>
      <c r="D25" s="19">
        <v>3.0050928709329978E-2</v>
      </c>
    </row>
    <row r="26" spans="1:4" ht="16.5" thickTop="1" thickBot="1">
      <c r="A26" s="118">
        <v>40878</v>
      </c>
      <c r="B26" s="1">
        <v>8.5684529445180901E-2</v>
      </c>
      <c r="C26" s="1">
        <v>4.4403239972674813E-2</v>
      </c>
      <c r="D26" s="19">
        <v>3.4781962555642323E-2</v>
      </c>
    </row>
    <row r="27" spans="1:4" ht="16.5" thickTop="1" thickBot="1">
      <c r="A27" s="118">
        <v>40909</v>
      </c>
      <c r="B27" s="1">
        <v>8.8723526044648171E-2</v>
      </c>
      <c r="C27" s="1">
        <v>4.2331646555079816E-2</v>
      </c>
      <c r="D27" s="19">
        <v>3.1519262829422419E-2</v>
      </c>
    </row>
    <row r="28" spans="1:4" ht="16.5" thickTop="1" thickBot="1">
      <c r="A28" s="118">
        <v>40940</v>
      </c>
      <c r="B28" s="1">
        <v>9.76331360946745E-2</v>
      </c>
      <c r="C28" s="1">
        <v>4.4183336570207787E-2</v>
      </c>
      <c r="D28" s="19">
        <v>3.1725989532824989E-2</v>
      </c>
    </row>
    <row r="29" spans="1:4" ht="16.5" thickTop="1" thickBot="1">
      <c r="A29" s="118">
        <v>40969</v>
      </c>
      <c r="B29" s="1">
        <v>9.7616131159898201E-2</v>
      </c>
      <c r="C29" s="1">
        <v>3.787221740387392E-2</v>
      </c>
      <c r="D29" s="19">
        <v>2.3947924447647193E-2</v>
      </c>
    </row>
    <row r="30" spans="1:4" ht="16.5" thickTop="1" thickBot="1">
      <c r="A30" s="119">
        <v>41000</v>
      </c>
      <c r="B30" s="1">
        <v>8.440160943202013E-2</v>
      </c>
      <c r="C30" s="1">
        <v>3.5158501440922363E-2</v>
      </c>
      <c r="D30" s="19">
        <v>2.3681592436546758E-2</v>
      </c>
    </row>
    <row r="31" spans="1:4" ht="16.5" thickTop="1" thickBot="1">
      <c r="A31" s="119">
        <v>41030</v>
      </c>
      <c r="B31" s="1">
        <v>6.7173167793940447E-2</v>
      </c>
      <c r="C31" s="1">
        <v>3.1285878300803871E-2</v>
      </c>
      <c r="D31" s="19">
        <v>2.2921760503834748E-2</v>
      </c>
    </row>
    <row r="32" spans="1:4" ht="16.5" thickTop="1" thickBot="1">
      <c r="A32" s="119">
        <v>41061</v>
      </c>
      <c r="B32" s="1">
        <v>5.8238112790269136E-2</v>
      </c>
      <c r="C32" s="1">
        <v>2.6456542502387714E-2</v>
      </c>
      <c r="D32" s="19">
        <v>1.9049329491459904E-2</v>
      </c>
    </row>
    <row r="33" spans="1:4" ht="16.5" thickTop="1" thickBot="1">
      <c r="A33" s="119">
        <v>41091</v>
      </c>
      <c r="B33" s="1">
        <v>6.5189407870540617E-2</v>
      </c>
      <c r="C33" s="1">
        <v>2.5088238099780558E-2</v>
      </c>
      <c r="D33" s="19">
        <v>1.574200681577563E-2</v>
      </c>
    </row>
    <row r="34" spans="1:4" ht="16.5" thickTop="1" thickBot="1">
      <c r="A34" s="119">
        <v>41122</v>
      </c>
      <c r="B34" s="1">
        <v>7.1069239915851012E-2</v>
      </c>
      <c r="C34" s="1">
        <v>2.5619047619047652E-2</v>
      </c>
      <c r="D34" s="19">
        <v>1.5026139443631799E-2</v>
      </c>
    </row>
    <row r="35" spans="1:4" ht="16.5" thickTop="1" thickBot="1">
      <c r="A35" s="119">
        <v>41153</v>
      </c>
      <c r="B35" s="1">
        <v>8.2715602965105717E-2</v>
      </c>
      <c r="C35" s="1">
        <v>2.8430629264594387E-2</v>
      </c>
      <c r="D35" s="19">
        <v>1.5778631271731659E-2</v>
      </c>
    </row>
    <row r="36" spans="1:4" ht="16.5" thickTop="1" thickBot="1">
      <c r="A36" s="119">
        <v>41183</v>
      </c>
      <c r="B36" s="1">
        <v>9.0520313613684955E-2</v>
      </c>
      <c r="C36" s="1">
        <v>2.9237008393850683E-2</v>
      </c>
      <c r="D36" s="19">
        <v>1.4953935164139717E-2</v>
      </c>
    </row>
    <row r="37" spans="1:4" ht="16.5" thickTop="1" thickBot="1">
      <c r="A37" s="119">
        <v>41214</v>
      </c>
      <c r="B37" s="1">
        <v>6.7738534528202443E-2</v>
      </c>
      <c r="C37" s="1">
        <v>2.134060355363343E-2</v>
      </c>
      <c r="D37" s="19">
        <v>1.052680943075443E-2</v>
      </c>
    </row>
    <row r="38" spans="1:4" ht="16.5" thickTop="1" thickBot="1">
      <c r="A38" s="119">
        <v>41244</v>
      </c>
      <c r="B38" s="1">
        <v>4.7004447545129446E-2</v>
      </c>
      <c r="C38" s="1">
        <v>1.4857036068024687E-2</v>
      </c>
      <c r="D38" s="19">
        <v>7.3645578045557943E-3</v>
      </c>
    </row>
    <row r="39" spans="1:4" ht="16.5" thickTop="1" thickBot="1">
      <c r="A39" s="119">
        <v>41275</v>
      </c>
      <c r="B39" s="1">
        <v>5.2576235541535121E-2</v>
      </c>
      <c r="C39" s="1">
        <v>1.5778171972738342E-2</v>
      </c>
      <c r="D39" s="19">
        <v>7.2017834313680721E-3</v>
      </c>
    </row>
    <row r="40" spans="1:4" ht="15.75" thickTop="1">
      <c r="A40" s="119">
        <v>41306</v>
      </c>
      <c r="B40" s="1">
        <v>3.6779410486044606E-2</v>
      </c>
      <c r="C40" s="1">
        <v>1.3019622430949562E-2</v>
      </c>
      <c r="D40" s="19">
        <v>7.4820165283961864E-3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Series Inflacion</vt:lpstr>
      <vt:lpstr>EPF</vt:lpstr>
      <vt:lpstr>SERIE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Henoch</dc:creator>
  <cp:lastModifiedBy>aybbaumgartner</cp:lastModifiedBy>
  <dcterms:created xsi:type="dcterms:W3CDTF">2010-11-18T19:45:41Z</dcterms:created>
  <dcterms:modified xsi:type="dcterms:W3CDTF">2013-10-07T16:26:15Z</dcterms:modified>
</cp:coreProperties>
</file>